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F0E2CE-692F-4386-A74E-22C005824DD6}" xr6:coauthVersionLast="47" xr6:coauthVersionMax="47" xr10:uidLastSave="{00000000-0000-0000-0000-000000000000}"/>
  <bookViews>
    <workbookView xWindow="-108" yWindow="-108" windowWidth="23256" windowHeight="12576" tabRatio="736" firstSheet="6" activeTab="11" xr2:uid="{00000000-000D-0000-FFFF-FFFF00000000}"/>
  </bookViews>
  <sheets>
    <sheet name="Mündəricat" sheetId="49" r:id="rId1"/>
    <sheet name="2022 IR - Ümumi göstəricilər" sheetId="36" r:id="rId2"/>
    <sheet name="2021 IVR - Ümumi göstəricilər" sheetId="35" r:id="rId3"/>
    <sheet name="Aktivlər" sheetId="6" r:id="rId4"/>
    <sheet name="Dinamika  - Aktivlər" sheetId="23" r:id="rId5"/>
    <sheet name="Kredit Portfeli" sheetId="9" r:id="rId6"/>
    <sheet name="Dinamika - Kredit Portfeli" sheetId="24" r:id="rId7"/>
    <sheet name="Depozit Portfeli" sheetId="11" r:id="rId8"/>
    <sheet name="Dinamika - Depozit Portfeli" sheetId="25" r:id="rId9"/>
    <sheet name="Balans Kapitalı" sheetId="13" r:id="rId10"/>
    <sheet name="Dinamika  - Balans Kapitalı" sheetId="26" r:id="rId11"/>
    <sheet name="Nizamnamə Kapitalı" sheetId="31" r:id="rId12"/>
    <sheet name="Xalis Mənfəəti" sheetId="44" r:id="rId13"/>
    <sheet name="Xalis Əməliyyat Mənfəəti" sheetId="16" r:id="rId14"/>
    <sheet name="Faiz Gəlirləri" sheetId="17" r:id="rId15"/>
    <sheet name="Faiz Xərcləri" sheetId="18" r:id="rId16"/>
    <sheet name="Qeyri-Faiz Gəlirləri" sheetId="19" r:id="rId17"/>
    <sheet name="Qeyri-Faiz Xərcləri" sheetId="20" r:id="rId18"/>
    <sheet name="Ehtiyat ayırmaları" sheetId="21" r:id="rId19"/>
    <sheet name="ROA" sheetId="50" r:id="rId20"/>
    <sheet name="ROE" sheetId="5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1" l="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20" i="31"/>
  <c r="E21" i="31"/>
  <c r="E22" i="31"/>
  <c r="E23" i="31"/>
  <c r="E24" i="31"/>
  <c r="E25" i="31"/>
  <c r="E26" i="31"/>
  <c r="E19" i="31"/>
  <c r="E27" i="31"/>
  <c r="I26" i="36" l="1"/>
  <c r="I25" i="36"/>
  <c r="I24" i="36"/>
  <c r="I11" i="36"/>
  <c r="I3" i="36"/>
  <c r="E2" i="31" l="1"/>
  <c r="I4" i="36" l="1"/>
  <c r="I5" i="36"/>
  <c r="I6" i="36"/>
  <c r="I7" i="36"/>
  <c r="I8" i="36"/>
  <c r="I10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7" i="36"/>
  <c r="E8" i="36" l="1"/>
  <c r="I2" i="36"/>
  <c r="M9" i="36" l="1"/>
  <c r="L9" i="36"/>
  <c r="I9" i="36" s="1"/>
  <c r="I26" i="35" l="1"/>
  <c r="I25" i="35"/>
  <c r="I24" i="35"/>
  <c r="I17" i="35"/>
  <c r="I3" i="35"/>
  <c r="I13" i="35"/>
  <c r="I12" i="35" l="1"/>
  <c r="I2" i="35" l="1"/>
  <c r="I22" i="35" l="1"/>
  <c r="I21" i="35"/>
  <c r="I6" i="35"/>
  <c r="I14" i="35"/>
  <c r="I23" i="35" l="1"/>
  <c r="I20" i="35" l="1"/>
  <c r="I18" i="35"/>
  <c r="I4" i="35"/>
  <c r="I5" i="35"/>
  <c r="I15" i="35"/>
  <c r="I16" i="35"/>
  <c r="I10" i="35"/>
  <c r="M9" i="35" l="1"/>
  <c r="L9" i="35"/>
  <c r="I8" i="35"/>
  <c r="I7" i="35"/>
  <c r="I27" i="35"/>
  <c r="I9" i="35" l="1"/>
  <c r="P2" i="36"/>
  <c r="Q2" i="36"/>
  <c r="P3" i="36"/>
  <c r="R3" i="36"/>
  <c r="R2" i="36" l="1"/>
  <c r="Q3" i="36"/>
  <c r="P15" i="36" l="1"/>
  <c r="Q15" i="36" s="1"/>
  <c r="R15" i="36"/>
  <c r="G18" i="6" l="1"/>
  <c r="F18" i="6" s="1"/>
  <c r="G19" i="6"/>
  <c r="F19" i="6" s="1"/>
  <c r="G20" i="6"/>
  <c r="F20" i="6" s="1"/>
  <c r="G21" i="6"/>
  <c r="F21" i="6" s="1"/>
  <c r="G22" i="6"/>
  <c r="F22" i="6" s="1"/>
  <c r="G23" i="6"/>
  <c r="F23" i="6" s="1"/>
  <c r="G24" i="6"/>
  <c r="F24" i="6" s="1"/>
  <c r="G25" i="6"/>
  <c r="F25" i="6" s="1"/>
  <c r="G26" i="6"/>
  <c r="F26" i="6" s="1"/>
  <c r="G27" i="6"/>
  <c r="F27" i="6" s="1"/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I17" i="11" s="1"/>
  <c r="I18" i="13" l="1"/>
  <c r="H18" i="13" s="1"/>
  <c r="I19" i="13"/>
  <c r="H19" i="13" s="1"/>
  <c r="I20" i="13"/>
  <c r="H20" i="13" s="1"/>
  <c r="J18" i="11"/>
  <c r="I18" i="11" s="1"/>
  <c r="K18" i="9"/>
  <c r="J18" i="9" s="1"/>
  <c r="K19" i="9"/>
  <c r="J19" i="9" s="1"/>
  <c r="I3" i="13"/>
  <c r="H3" i="13" s="1"/>
  <c r="I4" i="13"/>
  <c r="H4" i="13" s="1"/>
  <c r="I5" i="13"/>
  <c r="H5" i="13" s="1"/>
  <c r="I6" i="13"/>
  <c r="H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21" i="13"/>
  <c r="H21" i="13" s="1"/>
  <c r="I22" i="13"/>
  <c r="H22" i="13" s="1"/>
  <c r="I23" i="13"/>
  <c r="H23" i="13" s="1"/>
  <c r="I24" i="13"/>
  <c r="H24" i="13" s="1"/>
  <c r="I25" i="13"/>
  <c r="H25" i="13" s="1"/>
  <c r="I26" i="13"/>
  <c r="H26" i="13" s="1"/>
  <c r="I27" i="13"/>
  <c r="H27" i="13" s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J19" i="11"/>
  <c r="I19" i="11" s="1"/>
  <c r="J20" i="11"/>
  <c r="I20" i="11" s="1"/>
  <c r="J21" i="11"/>
  <c r="I21" i="11" s="1"/>
  <c r="J22" i="11"/>
  <c r="I22" i="11" s="1"/>
  <c r="J23" i="11"/>
  <c r="I23" i="11" s="1"/>
  <c r="J24" i="11"/>
  <c r="I24" i="11" s="1"/>
  <c r="J25" i="11"/>
  <c r="I25" i="11" s="1"/>
  <c r="J26" i="11"/>
  <c r="I26" i="11" s="1"/>
  <c r="J27" i="11"/>
  <c r="I27" i="11" s="1"/>
  <c r="K3" i="9"/>
  <c r="J3" i="9" s="1"/>
  <c r="K4" i="9"/>
  <c r="J4" i="9" s="1"/>
  <c r="K5" i="9"/>
  <c r="J5" i="9" s="1"/>
  <c r="K6" i="9"/>
  <c r="J6" i="9" s="1"/>
  <c r="K7" i="9"/>
  <c r="J7" i="9" s="1"/>
  <c r="K8" i="9"/>
  <c r="J8" i="9" s="1"/>
  <c r="K9" i="9"/>
  <c r="J9" i="9" s="1"/>
  <c r="K10" i="9"/>
  <c r="J10" i="9" s="1"/>
  <c r="K11" i="9"/>
  <c r="J11" i="9" s="1"/>
  <c r="K12" i="9"/>
  <c r="J12" i="9" s="1"/>
  <c r="K13" i="9"/>
  <c r="J13" i="9" s="1"/>
  <c r="K14" i="9"/>
  <c r="J14" i="9" s="1"/>
  <c r="K15" i="9"/>
  <c r="J15" i="9" s="1"/>
  <c r="K16" i="9"/>
  <c r="J16" i="9" s="1"/>
  <c r="K17" i="9"/>
  <c r="J17" i="9" s="1"/>
  <c r="K20" i="9"/>
  <c r="J20" i="9" s="1"/>
  <c r="K21" i="9"/>
  <c r="J21" i="9" s="1"/>
  <c r="K22" i="9"/>
  <c r="J22" i="9" s="1"/>
  <c r="K23" i="9"/>
  <c r="J23" i="9" s="1"/>
  <c r="K24" i="9"/>
  <c r="J24" i="9" s="1"/>
  <c r="K25" i="9"/>
  <c r="J25" i="9" s="1"/>
  <c r="K26" i="9"/>
  <c r="J26" i="9" s="1"/>
  <c r="K27" i="9"/>
  <c r="J27" i="9" s="1"/>
  <c r="G4" i="6"/>
  <c r="F4" i="6" s="1"/>
  <c r="G5" i="6"/>
  <c r="F5" i="6" s="1"/>
  <c r="G7" i="6"/>
  <c r="F7" i="6" s="1"/>
  <c r="G10" i="6"/>
  <c r="F10" i="6" s="1"/>
  <c r="G11" i="6"/>
  <c r="F11" i="6" s="1"/>
  <c r="G12" i="6"/>
  <c r="F12" i="6" s="1"/>
  <c r="G14" i="6"/>
  <c r="F14" i="6" s="1"/>
  <c r="G15" i="6"/>
  <c r="F15" i="6" s="1"/>
  <c r="G16" i="6"/>
  <c r="F16" i="6" s="1"/>
  <c r="G17" i="6"/>
  <c r="F17" i="6" s="1"/>
  <c r="I2" i="13"/>
  <c r="H2" i="13" s="1"/>
  <c r="J2" i="11"/>
  <c r="I2" i="11" s="1"/>
  <c r="K2" i="9"/>
  <c r="J2" i="9" s="1"/>
  <c r="G2" i="6"/>
  <c r="F2" i="6" s="1"/>
  <c r="R24" i="36"/>
  <c r="P24" i="36"/>
  <c r="Q24" i="36" s="1"/>
  <c r="P24" i="35" l="1"/>
  <c r="R23" i="35"/>
  <c r="R19" i="35"/>
  <c r="R18" i="35"/>
  <c r="R21" i="35"/>
  <c r="R22" i="35"/>
  <c r="R20" i="35"/>
  <c r="P11" i="35"/>
  <c r="P13" i="35"/>
  <c r="P14" i="35"/>
  <c r="P15" i="35"/>
  <c r="Q15" i="35" s="1"/>
  <c r="P16" i="35"/>
  <c r="P17" i="35"/>
  <c r="P18" i="35"/>
  <c r="Q18" i="35" s="1"/>
  <c r="P19" i="35"/>
  <c r="Q19" i="35" s="1"/>
  <c r="P20" i="35"/>
  <c r="P21" i="35"/>
  <c r="Q21" i="35" s="1"/>
  <c r="R16" i="35"/>
  <c r="R17" i="35"/>
  <c r="R6" i="35"/>
  <c r="R8" i="35"/>
  <c r="R25" i="35"/>
  <c r="R26" i="35"/>
  <c r="R27" i="35"/>
  <c r="P2" i="35"/>
  <c r="P3" i="35"/>
  <c r="P4" i="35"/>
  <c r="P5" i="35"/>
  <c r="P6" i="35"/>
  <c r="P7" i="35"/>
  <c r="P8" i="35"/>
  <c r="P10" i="35"/>
  <c r="P22" i="35"/>
  <c r="Q22" i="35" s="1"/>
  <c r="P23" i="35"/>
  <c r="P25" i="35"/>
  <c r="P26" i="35"/>
  <c r="P27" i="35"/>
  <c r="R14" i="35"/>
  <c r="R13" i="35"/>
  <c r="R11" i="35"/>
  <c r="R10" i="35"/>
  <c r="R9" i="35"/>
  <c r="P9" i="35"/>
  <c r="R7" i="35"/>
  <c r="R5" i="35"/>
  <c r="R4" i="35"/>
  <c r="R3" i="35"/>
  <c r="R2" i="35"/>
  <c r="R12" i="36"/>
  <c r="P9" i="36"/>
  <c r="R15" i="35" l="1"/>
  <c r="Q20" i="35"/>
  <c r="Q24" i="35"/>
  <c r="R24" i="35"/>
  <c r="Q4" i="35"/>
  <c r="Q9" i="36"/>
  <c r="R27" i="36" l="1"/>
  <c r="R6" i="36"/>
  <c r="R9" i="36"/>
  <c r="R5" i="36"/>
  <c r="R19" i="36"/>
  <c r="R14" i="36" l="1"/>
  <c r="R4" i="36" l="1"/>
  <c r="R26" i="36"/>
  <c r="R25" i="36"/>
  <c r="P5" i="36"/>
  <c r="R23" i="36" l="1"/>
  <c r="R22" i="36"/>
  <c r="R21" i="36"/>
  <c r="R20" i="36" l="1"/>
  <c r="R18" i="36"/>
  <c r="R17" i="36"/>
  <c r="R16" i="36"/>
  <c r="R13" i="36"/>
  <c r="R11" i="36"/>
  <c r="R10" i="36" l="1"/>
  <c r="R8" i="36" l="1"/>
  <c r="P8" i="36"/>
  <c r="Q8" i="36" s="1"/>
  <c r="P7" i="36" l="1"/>
  <c r="Q7" i="36" s="1"/>
  <c r="R7" i="36"/>
  <c r="Q5" i="36" l="1"/>
  <c r="P27" i="36" l="1"/>
  <c r="Q27" i="36" s="1"/>
  <c r="P26" i="36"/>
  <c r="Q26" i="36" s="1"/>
  <c r="P25" i="36"/>
  <c r="Q25" i="36" s="1"/>
  <c r="P23" i="36"/>
  <c r="Q23" i="36" s="1"/>
  <c r="P22" i="36"/>
  <c r="Q22" i="36" s="1"/>
  <c r="P21" i="36"/>
  <c r="Q21" i="36" s="1"/>
  <c r="P20" i="36"/>
  <c r="Q20" i="36" s="1"/>
  <c r="P19" i="36"/>
  <c r="Q19" i="36" s="1"/>
  <c r="P18" i="36"/>
  <c r="Q18" i="36" s="1"/>
  <c r="P17" i="36"/>
  <c r="Q17" i="36" s="1"/>
  <c r="P16" i="36"/>
  <c r="Q16" i="36" s="1"/>
  <c r="P14" i="36"/>
  <c r="Q14" i="36" s="1"/>
  <c r="P13" i="36"/>
  <c r="Q13" i="36" s="1"/>
  <c r="P12" i="36"/>
  <c r="Q12" i="36" s="1"/>
  <c r="P11" i="36"/>
  <c r="Q11" i="36" s="1"/>
  <c r="P10" i="36"/>
  <c r="Q10" i="36" s="1"/>
  <c r="P6" i="36"/>
  <c r="Q6" i="36" s="1"/>
  <c r="P4" i="36"/>
  <c r="Q4" i="36" s="1"/>
  <c r="Q27" i="35"/>
  <c r="Q26" i="35"/>
  <c r="Q23" i="35"/>
  <c r="Q17" i="35"/>
  <c r="Q14" i="35"/>
  <c r="Q13" i="35"/>
  <c r="Q10" i="35"/>
  <c r="Q9" i="35"/>
  <c r="Q8" i="35"/>
  <c r="Q6" i="35"/>
  <c r="Q5" i="35"/>
  <c r="Q7" i="35" l="1"/>
  <c r="Q2" i="35"/>
  <c r="Q16" i="35"/>
  <c r="Q11" i="35"/>
  <c r="Q3" i="35"/>
  <c r="Q25" i="35"/>
  <c r="G8" i="6"/>
  <c r="F8" i="6" s="1"/>
  <c r="G13" i="6"/>
  <c r="F13" i="6" s="1"/>
  <c r="G3" i="6"/>
  <c r="F3" i="6" s="1"/>
  <c r="G9" i="6"/>
  <c r="F9" i="6" s="1"/>
  <c r="G6" i="6"/>
  <c r="F6" i="6" s="1"/>
  <c r="P12" i="35"/>
  <c r="Q12" i="35" s="1"/>
  <c r="R12" i="35"/>
</calcChain>
</file>

<file path=xl/sharedStrings.xml><?xml version="1.0" encoding="utf-8"?>
<sst xmlns="http://schemas.openxmlformats.org/spreadsheetml/2006/main" count="668" uniqueCount="77">
  <si>
    <t>Sıra</t>
  </si>
  <si>
    <t>AccessBank QSC</t>
  </si>
  <si>
    <t>AFB 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</si>
  <si>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</si>
  <si>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</si>
  <si>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</si>
  <si>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</si>
  <si>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</si>
  <si>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</si>
  <si>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</si>
  <si>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</si>
  <si>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</si>
  <si>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</si>
  <si>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</si>
  <si>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</si>
  <si>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</si>
  <si>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</si>
  <si>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</si>
  <si>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</si>
  <si>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</si>
  <si>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</si>
  <si>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</si>
  <si>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</si>
  <si>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</si>
  <si>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</si>
  <si>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</si>
  <si>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</si>
  <si>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</si>
  <si>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</si>
  <si>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</si>
  <si>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</si>
  <si>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</si>
  <si>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</si>
  <si>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Ziraat Bank Azərbaycan ASC</t>
  </si>
  <si>
    <t>=</t>
  </si>
  <si>
    <t>Qeyri-faiz gəlirləri 
(mln. manat)</t>
  </si>
  <si>
    <t>Premium Bank ASC</t>
  </si>
  <si>
    <t>Bank of Baku ASC</t>
  </si>
  <si>
    <t>XM yoxlama</t>
  </si>
  <si>
    <t>Yelo Bank ASC</t>
  </si>
  <si>
    <t>Hesablanmış XƏM</t>
  </si>
  <si>
    <t>Hesablanmış XƏM ilə Faktikinin fərqi</t>
  </si>
  <si>
    <t>o cümlədən, Nizamnamə Kapitalı (mln. manat)</t>
  </si>
  <si>
    <t>Aktivlər üzrə mümkün zərərin 
ödənilməsi üçün ehtiyat ayırmaları (mln. manat)</t>
  </si>
  <si>
    <t>Mənfəət vergisi</t>
  </si>
  <si>
    <t>Dinamika, mln . Manat</t>
  </si>
  <si>
    <t>Mündəricat</t>
  </si>
  <si>
    <t>Dinamika - Aktivlər</t>
  </si>
  <si>
    <t>Kredit Portfeli</t>
  </si>
  <si>
    <t>Dinamika - Kredit Portfeli</t>
  </si>
  <si>
    <t>Depozit Portfeli</t>
  </si>
  <si>
    <t>Dinamika - Depozit Portfeli</t>
  </si>
  <si>
    <t>Balans Kapitalı</t>
  </si>
  <si>
    <t>Dinamika - Balans Kapitalı</t>
  </si>
  <si>
    <t>Nizamnamə Kapitalı</t>
  </si>
  <si>
    <t>Xalis Mənfəət</t>
  </si>
  <si>
    <t xml:space="preserve">Xalis Əməliyyat Mənfəəti </t>
  </si>
  <si>
    <t>Faiz gəlirləri</t>
  </si>
  <si>
    <t>Faiz xərcləri</t>
  </si>
  <si>
    <t xml:space="preserve">Qeyri-faiz gəlirləri </t>
  </si>
  <si>
    <t xml:space="preserve">Qeyri-faiz xərcləri </t>
  </si>
  <si>
    <t xml:space="preserve">Aktivlər üzrə mümkün zərərin ödənilməsi üçün ehtiyat ayırmaları </t>
  </si>
  <si>
    <t>Aktivlər</t>
  </si>
  <si>
    <t>ROA</t>
  </si>
  <si>
    <t>ROE</t>
  </si>
  <si>
    <t>ABB ASC</t>
  </si>
  <si>
    <t>2021 IVR - Ümumi göstəricilər</t>
  </si>
  <si>
    <t>IVR/2021</t>
  </si>
  <si>
    <t>2021 IVR Nizamnamə Kapitalı (mln. manat)</t>
  </si>
  <si>
    <t>Bank Sektoru - 2022 I RÜB</t>
  </si>
  <si>
    <t>2022 IR - Ümumi göstəricilər</t>
  </si>
  <si>
    <t>IR/2022
Nisbi dinamika/Rüblük</t>
  </si>
  <si>
    <t xml:space="preserve">IR/2022
Mütləq dinamika/Rüblük </t>
  </si>
  <si>
    <t>IR/2022</t>
  </si>
  <si>
    <t>2022 IR Nizamnamə Kapitalı (mln. manat)</t>
  </si>
  <si>
    <t>2022 IR
ROA,% 
(Xalis mənfəət/ Aktivlərin həcmi)</t>
  </si>
  <si>
    <t>2022 IR
ROE,% 
(Xalis mənfəət/ Balans kapitalı)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</si>
</sst>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Times New Roman"/>
      <family val="1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6" fillId="0" borderId="0"/>
  </cellStyleXfs>
  <cellXfs count="124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0" fontId="0" fillId="0" borderId="0" xfId="0" applyNumberFormat="1"/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2" fontId="0" fillId="0" borderId="4" xfId="1" applyNumberFormat="1" applyFont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8" fillId="0" borderId="3" xfId="0" applyNumberFormat="1" applyFont="1" applyBorder="1"/>
    <xf numFmtId="164" fontId="11" fillId="0" borderId="3" xfId="0" applyNumberFormat="1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8" fillId="2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wrapText="1"/>
    </xf>
    <xf numFmtId="0" fontId="9" fillId="3" borderId="1" xfId="5" applyFont="1" applyFill="1" applyBorder="1" applyAlignment="1">
      <alignment wrapText="1"/>
    </xf>
    <xf numFmtId="164" fontId="8" fillId="0" borderId="10" xfId="0" applyNumberFormat="1" applyFont="1" applyFill="1" applyBorder="1"/>
    <xf numFmtId="165" fontId="10" fillId="0" borderId="0" xfId="1" applyNumberFormat="1" applyFont="1"/>
    <xf numFmtId="0" fontId="10" fillId="0" borderId="0" xfId="0" applyFont="1"/>
    <xf numFmtId="164" fontId="10" fillId="0" borderId="0" xfId="0" applyNumberFormat="1" applyFont="1"/>
    <xf numFmtId="0" fontId="12" fillId="6" borderId="0" xfId="5" applyFont="1" applyFill="1" applyAlignment="1">
      <alignment horizontal="center" vertical="center"/>
    </xf>
    <xf numFmtId="0" fontId="9" fillId="3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7" fillId="2" borderId="1" xfId="0" applyFont="1" applyFill="1" applyBorder="1"/>
    <xf numFmtId="164" fontId="8" fillId="0" borderId="10" xfId="0" applyNumberFormat="1" applyFont="1" applyBorder="1"/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0" fontId="10" fillId="0" borderId="0" xfId="1" applyNumberFormat="1" applyFont="1"/>
    <xf numFmtId="164" fontId="10" fillId="0" borderId="0" xfId="1" applyNumberFormat="1" applyFont="1"/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10" fontId="10" fillId="0" borderId="0" xfId="0" applyNumberFormat="1" applyFont="1"/>
    <xf numFmtId="10" fontId="10" fillId="0" borderId="0" xfId="0" applyNumberFormat="1" applyFont="1" applyAlignment="1">
      <alignment horizontal="center" vertical="center"/>
    </xf>
    <xf numFmtId="9" fontId="10" fillId="0" borderId="0" xfId="0" applyNumberFormat="1" applyFont="1"/>
    <xf numFmtId="0" fontId="3" fillId="0" borderId="0" xfId="0" applyNumberFormat="1" applyFont="1"/>
    <xf numFmtId="0" fontId="9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5" fillId="6" borderId="14" xfId="5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wrapText="1"/>
    </xf>
    <xf numFmtId="164" fontId="9" fillId="0" borderId="4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43" fontId="10" fillId="0" borderId="0" xfId="2" applyFont="1"/>
    <xf numFmtId="2" fontId="0" fillId="0" borderId="0" xfId="2" applyNumberFormat="1" applyFont="1"/>
    <xf numFmtId="164" fontId="10" fillId="0" borderId="0" xfId="0" applyNumberFormat="1" applyFont="1" applyAlignment="1">
      <alignment horizontal="right" vertical="center" wrapText="1"/>
    </xf>
    <xf numFmtId="165" fontId="0" fillId="0" borderId="0" xfId="1" applyNumberFormat="1" applyFont="1"/>
    <xf numFmtId="164" fontId="8" fillId="0" borderId="1" xfId="0" applyNumberFormat="1" applyFont="1" applyFill="1" applyBorder="1"/>
    <xf numFmtId="0" fontId="9" fillId="3" borderId="1" xfId="5" applyFont="1" applyFill="1" applyBorder="1" applyAlignment="1">
      <alignment horizontal="left" vertical="center" wrapText="1"/>
    </xf>
    <xf numFmtId="2" fontId="0" fillId="0" borderId="4" xfId="1" applyNumberFormat="1" applyFont="1" applyFill="1" applyBorder="1"/>
    <xf numFmtId="0" fontId="7" fillId="0" borderId="1" xfId="0" applyFont="1" applyBorder="1" applyAlignment="1">
      <alignment horizontal="center"/>
    </xf>
    <xf numFmtId="10" fontId="8" fillId="0" borderId="1" xfId="1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Fill="1" applyBorder="1" applyAlignment="1">
      <alignment horizontal="right" vertical="center" wrapText="1"/>
    </xf>
    <xf numFmtId="0" fontId="19" fillId="6" borderId="0" xfId="5" applyFont="1" applyFill="1" applyAlignment="1">
      <alignment horizontal="center" vertical="center"/>
    </xf>
    <xf numFmtId="9" fontId="0" fillId="0" borderId="0" xfId="1" applyFont="1" applyAlignment="1">
      <alignment horizontal="right"/>
    </xf>
    <xf numFmtId="2" fontId="0" fillId="0" borderId="0" xfId="2" applyNumberFormat="1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0" fontId="11" fillId="0" borderId="1" xfId="1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/>
    <xf numFmtId="2" fontId="11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/>
    <xf numFmtId="0" fontId="1" fillId="0" borderId="0" xfId="0" applyFont="1" applyAlignment="1">
      <alignment wrapText="1"/>
    </xf>
    <xf numFmtId="164" fontId="8" fillId="0" borderId="2" xfId="0" applyNumberFormat="1" applyFont="1" applyBorder="1"/>
    <xf numFmtId="2" fontId="10" fillId="0" borderId="0" xfId="2" applyNumberFormat="1" applyFont="1"/>
    <xf numFmtId="164" fontId="11" fillId="0" borderId="13" xfId="0" applyNumberFormat="1" applyFont="1" applyBorder="1" applyAlignment="1">
      <alignment horizontal="right" vertical="center" wrapText="1"/>
    </xf>
    <xf numFmtId="0" fontId="12" fillId="6" borderId="4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/>
    </xf>
  </cellXfs>
  <cellStyles count="11">
    <cellStyle name="Comma" xfId="2" builtinId="3"/>
    <cellStyle name="Comma 2" xfId="7" xr:uid="{00000000-0005-0000-0000-000001000000}"/>
    <cellStyle name="Hyperlink" xfId="5" builtinId="8"/>
    <cellStyle name="Hyperlink 2" xfId="9" xr:uid="{00000000-0005-0000-0000-000003000000}"/>
    <cellStyle name="Normal" xfId="0" builtinId="0"/>
    <cellStyle name="Normal 2" xfId="4" xr:uid="{00000000-0005-0000-0000-000005000000}"/>
    <cellStyle name="Normal 3" xfId="6" xr:uid="{00000000-0005-0000-0000-000006000000}"/>
    <cellStyle name="Normal 4" xfId="10" xr:uid="{00000000-0005-0000-0000-000007000000}"/>
    <cellStyle name="Percent" xfId="1" builtinId="5"/>
    <cellStyle name="Percent 2" xfId="8" xr:uid="{00000000-0005-0000-0000-000009000000}"/>
    <cellStyle name="Обычный 2" xfId="3" xr:uid="{00000000-0005-0000-0000-00000A000000}"/>
  </cellStyles>
  <dxfs count="135">
    <dxf>
      <font>
        <color rgb="FF002060"/>
        <name val="Times New Roman"/>
        <family val="1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b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border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5" formatCode="0.0%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numFmt numFmtId="2" formatCode="0.0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3" displayName="Table13" ref="P1:R27" totalsRowShown="0" headerRowDxfId="134" headerRowBorderDxfId="133" tableBorderDxfId="132" totalsRowBorderDxfId="131">
  <autoFilter ref="P1:R27" xr:uid="{00000000-0009-0000-0100-00000D000000}"/>
  <tableColumns count="3">
    <tableColumn id="1" xr3:uid="{00000000-0010-0000-0000-000001000000}" name="Hesablanmış XƏM" dataDxfId="130">
      <calculatedColumnFormula>J24-K24+L24-M24</calculatedColumnFormula>
    </tableColumn>
    <tableColumn id="2" xr3:uid="{00000000-0010-0000-0000-000002000000}" name="Hesablanmış XƏM ilə Faktikinin fərqi" dataDxfId="129">
      <calculatedColumnFormula>Table13[[#This Row],[Hesablanmış XƏM]]-I24</calculatedColumnFormula>
    </tableColumn>
    <tableColumn id="3" xr3:uid="{00000000-0010-0000-0000-000003000000}" name="XM yoxlama" dataDxfId="128">
      <calculatedColumnFormula>I24-N24-O2-H24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9000000}" name="Table28" displayName="Table28" ref="A1:D27" totalsRowShown="0" headerRowDxfId="67" headerRowBorderDxfId="66" tableBorderDxfId="65">
  <autoFilter ref="A1:D27" xr:uid="{00000000-0009-0000-0100-00001C000000}"/>
  <sortState xmlns:xlrd2="http://schemas.microsoft.com/office/spreadsheetml/2017/richdata2" ref="A2:D27">
    <sortCondition descending="1" ref="D1:D27"/>
  </sortState>
  <tableColumns count="4">
    <tableColumn id="1" xr3:uid="{00000000-0010-0000-0900-000001000000}" name="Sıra" dataDxfId="64"/>
    <tableColumn id="2" xr3:uid="{00000000-0010-0000-0900-000002000000}" name="Banklar" dataDxfId="63"/>
    <tableColumn id="5" xr3:uid="{00000000-0010-0000-0900-000005000000}" name="IR/2022_x000a_Nisbi dinamika/Rüblük" dataDxfId="62" dataCellStyle="Percent"/>
    <tableColumn id="6" xr3:uid="{00000000-0010-0000-0900-000006000000}" name="IR/2022_x000a_Mütləq dinamika/Rüblük " dataDxfId="61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8" displayName="Table8" ref="A1:E27" totalsRowShown="0" headerRowDxfId="60" headerRowBorderDxfId="59" tableBorderDxfId="58" totalsRowBorderDxfId="57">
  <autoFilter ref="A1:E27" xr:uid="{00000000-0009-0000-0100-000008000000}"/>
  <sortState xmlns:xlrd2="http://schemas.microsoft.com/office/spreadsheetml/2017/richdata2" ref="A2:E27">
    <sortCondition descending="1" ref="D1:D27"/>
  </sortState>
  <tableColumns count="5">
    <tableColumn id="1" xr3:uid="{00000000-0010-0000-0A00-000001000000}" name="Sıra" dataDxfId="56"/>
    <tableColumn id="2" xr3:uid="{00000000-0010-0000-0A00-000002000000}" name="Banklar" dataDxfId="55"/>
    <tableColumn id="4" xr3:uid="{00000000-0010-0000-0A00-000004000000}" name="2021 IVR Nizamnamə Kapitalı (mln. manat)" dataDxfId="54"/>
    <tableColumn id="5" xr3:uid="{00000000-0010-0000-0A00-000005000000}" name="2022 IR Nizamnamə Kapitalı (mln. manat)" dataDxfId="53"/>
    <tableColumn id="6" xr3:uid="{00000000-0010-0000-0A00-000006000000}" name="Dinamika, mln . Manat" dataDxfId="52">
      <calculatedColumnFormula>Table8[[#This Row],[2022 IR Nizamnamə Kapitalı (mln. manat)]]-Table8[[#This Row],[2021 IVR Nizamnamə Kapitalı (mln. manat)]]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B000000}" name="Table4111314151618192238" displayName="Table4111314151618192238" ref="A1:D27" totalsRowShown="0" headerRowDxfId="51" headerRowBorderDxfId="50">
  <autoFilter ref="A1:D27" xr:uid="{00000000-0009-0000-0100-000025000000}"/>
  <sortState xmlns:xlrd2="http://schemas.microsoft.com/office/spreadsheetml/2017/richdata2" ref="A2:D27">
    <sortCondition descending="1" ref="D1:D27"/>
  </sortState>
  <tableColumns count="4">
    <tableColumn id="1" xr3:uid="{00000000-0010-0000-0B00-000001000000}" name="Sıra" dataDxfId="49"/>
    <tableColumn id="2" xr3:uid="{00000000-0010-0000-0B00-000002000000}" name="Banklar" dataDxfId="48"/>
    <tableColumn id="7" xr3:uid="{00000000-0010-0000-0B00-000007000000}" name="IVR/2021" dataDxfId="47"/>
    <tableColumn id="5" xr3:uid="{00000000-0010-0000-0B00-000005000000}" name="IR/2022" dataDxfId="46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41113141516181922" displayName="Table41113141516181922" ref="A1:D27" totalsRowShown="0" headerRowDxfId="45" headerRowBorderDxfId="44">
  <autoFilter ref="A1:D27" xr:uid="{00000000-0009-0000-0100-000015000000}"/>
  <sortState xmlns:xlrd2="http://schemas.microsoft.com/office/spreadsheetml/2017/richdata2" ref="A2:D27">
    <sortCondition descending="1" ref="D1:D27"/>
  </sortState>
  <tableColumns count="4">
    <tableColumn id="1" xr3:uid="{00000000-0010-0000-0C00-000001000000}" name="Sıra" dataDxfId="43"/>
    <tableColumn id="2" xr3:uid="{00000000-0010-0000-0C00-000002000000}" name="Banklar" dataDxfId="42"/>
    <tableColumn id="7" xr3:uid="{00000000-0010-0000-0C00-000007000000}" name="IVR/2021" dataDxfId="41"/>
    <tableColumn id="5" xr3:uid="{00000000-0010-0000-0C00-000005000000}" name="IR/2022" dataDxfId="40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41113141516181921" displayName="Table41113141516181921" ref="A1:D27" totalsRowShown="0" headerRowDxfId="39" headerRowBorderDxfId="38">
  <autoFilter ref="A1:D27" xr:uid="{00000000-0009-0000-0100-000014000000}"/>
  <sortState xmlns:xlrd2="http://schemas.microsoft.com/office/spreadsheetml/2017/richdata2" ref="A2:D27">
    <sortCondition descending="1" ref="D1:D27"/>
  </sortState>
  <tableColumns count="4">
    <tableColumn id="1" xr3:uid="{00000000-0010-0000-0D00-000001000000}" name="Sıra" dataDxfId="37"/>
    <tableColumn id="2" xr3:uid="{00000000-0010-0000-0D00-000002000000}" name="Banklar" dataDxfId="36"/>
    <tableColumn id="3" xr3:uid="{00000000-0010-0000-0D00-000003000000}" name="IVR/2021" dataDxfId="35"/>
    <tableColumn id="7" xr3:uid="{00000000-0010-0000-0D00-000007000000}" name="IR/2022" dataDxfId="34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le41113141516181919" displayName="Table41113141516181919" ref="A1:D27" totalsRowShown="0" headerRowDxfId="33" headerRowBorderDxfId="32">
  <autoFilter ref="A1:D27" xr:uid="{00000000-0009-0000-0100-000012000000}"/>
  <sortState xmlns:xlrd2="http://schemas.microsoft.com/office/spreadsheetml/2017/richdata2" ref="A2:D27">
    <sortCondition descending="1" ref="D1:D27"/>
  </sortState>
  <tableColumns count="4">
    <tableColumn id="1" xr3:uid="{00000000-0010-0000-0E00-000001000000}" name="Sıra" dataDxfId="31"/>
    <tableColumn id="2" xr3:uid="{00000000-0010-0000-0E00-000002000000}" name="Banklar" dataDxfId="30"/>
    <tableColumn id="7" xr3:uid="{00000000-0010-0000-0E00-000007000000}" name="IVR/2021" dataDxfId="29"/>
    <tableColumn id="4" xr3:uid="{00000000-0010-0000-0E00-000004000000}" name="IR/2022" dataDxfId="2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F000000}" name="Table41113141516181913" displayName="Table41113141516181913" ref="A1:D27" totalsRowShown="0" headerRowDxfId="27" headerRowBorderDxfId="26">
  <autoFilter ref="A1:D27" xr:uid="{00000000-0009-0000-0100-00000C000000}"/>
  <sortState xmlns:xlrd2="http://schemas.microsoft.com/office/spreadsheetml/2017/richdata2" ref="A2:D27">
    <sortCondition descending="1" ref="D1:D27"/>
  </sortState>
  <tableColumns count="4">
    <tableColumn id="1" xr3:uid="{00000000-0010-0000-0F00-000001000000}" name="Sıra" dataDxfId="25"/>
    <tableColumn id="2" xr3:uid="{00000000-0010-0000-0F00-000002000000}" name="Banklar" dataDxfId="24"/>
    <tableColumn id="3" xr3:uid="{00000000-0010-0000-0F00-000003000000}" name="IVR/2021" dataDxfId="23"/>
    <tableColumn id="7" xr3:uid="{00000000-0010-0000-0F00-000007000000}" name="IR/2022" dataDxfId="22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e41113141516181911" displayName="Table41113141516181911" ref="A1:D27" totalsRowShown="0" headerRowDxfId="21" headerRowBorderDxfId="20">
  <autoFilter ref="A1:D27" xr:uid="{00000000-0009-0000-0100-00000A000000}"/>
  <sortState xmlns:xlrd2="http://schemas.microsoft.com/office/spreadsheetml/2017/richdata2" ref="A2:D27">
    <sortCondition descending="1" ref="D1:D27"/>
  </sortState>
  <tableColumns count="4">
    <tableColumn id="1" xr3:uid="{00000000-0010-0000-1000-000001000000}" name="Sıra" dataDxfId="19"/>
    <tableColumn id="2" xr3:uid="{00000000-0010-0000-1000-000002000000}" name="Banklar" dataDxfId="18"/>
    <tableColumn id="7" xr3:uid="{00000000-0010-0000-1000-000007000000}" name="IVR/2021" dataDxfId="17"/>
    <tableColumn id="4" xr3:uid="{00000000-0010-0000-1000-000004000000}" name="IR/2022" dataDxfId="16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411131415161819" displayName="Table411131415161819" ref="A1:D27" totalsRowShown="0" headerRowDxfId="15" headerRowBorderDxfId="14">
  <autoFilter ref="A1:D27" xr:uid="{00000000-0009-0000-0100-000013000000}"/>
  <sortState xmlns:xlrd2="http://schemas.microsoft.com/office/spreadsheetml/2017/richdata2" ref="A2:D27">
    <sortCondition descending="1" ref="D1:D27"/>
  </sortState>
  <tableColumns count="4">
    <tableColumn id="1" xr3:uid="{00000000-0010-0000-1100-000001000000}" name="Sıra" dataDxfId="13"/>
    <tableColumn id="2" xr3:uid="{00000000-0010-0000-1100-000002000000}" name="Banklar" dataDxfId="12"/>
    <tableColumn id="7" xr3:uid="{00000000-0010-0000-1100-000007000000}" name="IVR/2021" dataDxfId="11"/>
    <tableColumn id="4" xr3:uid="{00000000-0010-0000-1100-000004000000}" name="IR/2022" dataDxfId="10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2000000}" name="Table4111314151618192" displayName="Table4111314151618192" ref="A1:C27" totalsRowShown="0" headerRowDxfId="9" headerRowBorderDxfId="8">
  <autoFilter ref="A1:C27" xr:uid="{00000000-0009-0000-0100-000001000000}"/>
  <sortState xmlns:xlrd2="http://schemas.microsoft.com/office/spreadsheetml/2017/richdata2" ref="A2:C27">
    <sortCondition descending="1" ref="C1:C27"/>
  </sortState>
  <tableColumns count="3">
    <tableColumn id="1" xr3:uid="{00000000-0010-0000-1200-000001000000}" name="Sıra" dataDxfId="7"/>
    <tableColumn id="2" xr3:uid="{00000000-0010-0000-1200-000002000000}" name="Banklar" dataDxfId="6"/>
    <tableColumn id="7" xr3:uid="{00000000-0010-0000-1200-000007000000}" name="2022 IR_x000a_ROA,% _x000a_(Xalis mənfəət/ Aktivlərin həcmi)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P1:R27" totalsRowShown="0" headerRowBorderDxfId="127" tableBorderDxfId="126" totalsRowBorderDxfId="125">
  <autoFilter ref="P1:R27" xr:uid="{00000000-0009-0000-0100-000002000000}"/>
  <tableColumns count="3">
    <tableColumn id="1" xr3:uid="{00000000-0010-0000-0100-000001000000}" name="Hesablanmış XƏM" dataDxfId="124">
      <calculatedColumnFormula>J2-K2+L2-M2</calculatedColumnFormula>
    </tableColumn>
    <tableColumn id="2" xr3:uid="{00000000-0010-0000-0100-000002000000}" name="Hesablanmış XƏM ilə Faktikinin fərqi" dataDxfId="123">
      <calculatedColumnFormula>I2-P2</calculatedColumnFormula>
    </tableColumn>
    <tableColumn id="3" xr3:uid="{00000000-0010-0000-0100-000003000000}" name="XM yoxlama" dataDxfId="122">
      <calculatedColumnFormula>H2+N2-I2+O2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3000000}" name="Table41113141516181925" displayName="Table41113141516181925" ref="A1:C27" totalsRowShown="0" headerRowDxfId="4" headerRowBorderDxfId="3">
  <autoFilter ref="A1:C27" xr:uid="{00000000-0009-0000-0100-000003000000}"/>
  <sortState xmlns:xlrd2="http://schemas.microsoft.com/office/spreadsheetml/2017/richdata2" ref="A2:C27">
    <sortCondition descending="1" ref="C1:C27"/>
  </sortState>
  <tableColumns count="3">
    <tableColumn id="1" xr3:uid="{00000000-0010-0000-1300-000001000000}" name="Sıra" dataDxfId="2"/>
    <tableColumn id="2" xr3:uid="{00000000-0010-0000-1300-000002000000}" name="Banklar" dataDxfId="1"/>
    <tableColumn id="4" xr3:uid="{00000000-0010-0000-1300-000004000000}" name="2022 IR_x000a_ROE,% _x000a_(Xalis mənfəət/ Balans kapitalı)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2000000}" name="Table41113141516181928" displayName="Table41113141516181928" ref="A1:D27" totalsRowShown="0" headerRowDxfId="121" dataDxfId="119" headerRowBorderDxfId="120" tableBorderDxfId="118" totalsRowBorderDxfId="117">
  <autoFilter ref="A1:D27" xr:uid="{00000000-0009-0000-0100-00001B000000}"/>
  <sortState xmlns:xlrd2="http://schemas.microsoft.com/office/spreadsheetml/2017/richdata2" ref="A2:D27">
    <sortCondition descending="1" ref="D1:D27"/>
  </sortState>
  <tableColumns count="4">
    <tableColumn id="1" xr3:uid="{00000000-0010-0000-0200-000001000000}" name="Sıra" dataDxfId="116"/>
    <tableColumn id="2" xr3:uid="{00000000-0010-0000-0200-000002000000}" name="Banklar" dataDxfId="115"/>
    <tableColumn id="3" xr3:uid="{00000000-0010-0000-0200-000003000000}" name="IVR/2021" dataDxfId="114"/>
    <tableColumn id="7" xr3:uid="{00000000-0010-0000-0200-000007000000}" name="IR/2022" dataDxfId="11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3000000}" name="Table29" displayName="Table29" ref="A1:D27" totalsRowShown="0" headerRowDxfId="112" dataDxfId="110" headerRowBorderDxfId="111" tableBorderDxfId="109">
  <autoFilter ref="A1:D27" xr:uid="{00000000-0009-0000-0100-00001D000000}"/>
  <sortState xmlns:xlrd2="http://schemas.microsoft.com/office/spreadsheetml/2017/richdata2" ref="A2:D27">
    <sortCondition descending="1" ref="D1:D27"/>
  </sortState>
  <tableColumns count="4">
    <tableColumn id="1" xr3:uid="{00000000-0010-0000-0300-000001000000}" name="Sıra" dataDxfId="108"/>
    <tableColumn id="2" xr3:uid="{00000000-0010-0000-0300-000002000000}" name="Banklar" dataDxfId="107"/>
    <tableColumn id="3" xr3:uid="{00000000-0010-0000-0300-000003000000}" name="IR/2022_x000a_Nisbi dinamika/Rüblük" dataDxfId="106" dataCellStyle="Percent"/>
    <tableColumn id="4" xr3:uid="{00000000-0010-0000-0300-000004000000}" name="IR/2022_x000a_Mütləq dinamika/Rüblük " dataDxfId="105" dataCellStyle="Comm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4000000}" name="Table41113141516181927" displayName="Table41113141516181927" ref="A1:D27" totalsRowShown="0" headerRowDxfId="104" dataDxfId="102" headerRowBorderDxfId="103" tableBorderDxfId="101" totalsRowBorderDxfId="100">
  <autoFilter ref="A1:D27" xr:uid="{00000000-0009-0000-0100-00001A000000}"/>
  <sortState xmlns:xlrd2="http://schemas.microsoft.com/office/spreadsheetml/2017/richdata2" ref="A2:D27">
    <sortCondition descending="1" ref="D1:D27"/>
  </sortState>
  <tableColumns count="4">
    <tableColumn id="1" xr3:uid="{00000000-0010-0000-0400-000001000000}" name="Sıra" dataDxfId="99"/>
    <tableColumn id="2" xr3:uid="{00000000-0010-0000-0400-000002000000}" name="Banklar" dataDxfId="98"/>
    <tableColumn id="3" xr3:uid="{00000000-0010-0000-0400-000003000000}" name="IVR/2021" dataDxfId="97"/>
    <tableColumn id="7" xr3:uid="{00000000-0010-0000-0400-000007000000}" name="IR/2022" dataDxfId="9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5000000}" name="Table30" displayName="Table30" ref="A1:D27" totalsRowShown="0" headerRowDxfId="95" headerRowBorderDxfId="94" tableBorderDxfId="93">
  <autoFilter ref="A1:D27" xr:uid="{00000000-0009-0000-0100-00001E000000}"/>
  <sortState xmlns:xlrd2="http://schemas.microsoft.com/office/spreadsheetml/2017/richdata2" ref="A2:D27">
    <sortCondition descending="1" ref="D1:D27"/>
  </sortState>
  <tableColumns count="4">
    <tableColumn id="1" xr3:uid="{00000000-0010-0000-0500-000001000000}" name="Sıra" dataDxfId="92"/>
    <tableColumn id="2" xr3:uid="{00000000-0010-0000-0500-000002000000}" name="Banklar" dataDxfId="91"/>
    <tableColumn id="3" xr3:uid="{00000000-0010-0000-0500-000003000000}" name="IR/2022_x000a_Nisbi dinamika/Rüblük" dataDxfId="90" dataCellStyle="Percent"/>
    <tableColumn id="4" xr3:uid="{00000000-0010-0000-0500-000004000000}" name="IR/2022_x000a_Mütləq dinamika/Rüblük " dataDxfId="89" dataCellStyle="Comm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6000000}" name="Table41113141516181926" displayName="Table41113141516181926" ref="A1:D27" totalsRowShown="0" headerRowDxfId="88" headerRowBorderDxfId="87">
  <autoFilter ref="A1:D27" xr:uid="{00000000-0009-0000-0100-000019000000}"/>
  <sortState xmlns:xlrd2="http://schemas.microsoft.com/office/spreadsheetml/2017/richdata2" ref="A2:D27">
    <sortCondition descending="1" ref="D1:D27"/>
  </sortState>
  <tableColumns count="4">
    <tableColumn id="1" xr3:uid="{00000000-0010-0000-0600-000001000000}" name="Sıra" dataDxfId="86"/>
    <tableColumn id="2" xr3:uid="{00000000-0010-0000-0600-000002000000}" name="Banklar" dataDxfId="85"/>
    <tableColumn id="7" xr3:uid="{00000000-0010-0000-0600-000007000000}" name="IVR/2021" dataDxfId="84"/>
    <tableColumn id="4" xr3:uid="{00000000-0010-0000-0600-000004000000}" name="IR/2022" dataDxfId="83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7000000}" name="Table31" displayName="Table31" ref="A1:D27" totalsRowShown="0" headerRowDxfId="82" headerRowBorderDxfId="81" tableBorderDxfId="80">
  <autoFilter ref="A1:D27" xr:uid="{00000000-0009-0000-0100-00001F000000}"/>
  <sortState xmlns:xlrd2="http://schemas.microsoft.com/office/spreadsheetml/2017/richdata2" ref="A2:D27">
    <sortCondition descending="1" ref="D1:D27"/>
  </sortState>
  <tableColumns count="4">
    <tableColumn id="1" xr3:uid="{00000000-0010-0000-0700-000001000000}" name="Sıra" dataDxfId="79"/>
    <tableColumn id="2" xr3:uid="{00000000-0010-0000-0700-000002000000}" name="Banklar" dataDxfId="78"/>
    <tableColumn id="5" xr3:uid="{00000000-0010-0000-0700-000005000000}" name="IR/2022_x000a_Nisbi dinamika/Rüblük" dataDxfId="77" dataCellStyle="Percent"/>
    <tableColumn id="6" xr3:uid="{00000000-0010-0000-0700-000006000000}" name="IR/2022_x000a_Mütləq dinamika/Rüblük " dataDxfId="7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8000000}" name="Table41113141516181924" displayName="Table41113141516181924" ref="A1:D27" totalsRowShown="0" headerRowDxfId="75" headerRowBorderDxfId="74" tableBorderDxfId="73" totalsRowBorderDxfId="72">
  <autoFilter ref="A1:D27" xr:uid="{00000000-0009-0000-0100-000017000000}"/>
  <sortState xmlns:xlrd2="http://schemas.microsoft.com/office/spreadsheetml/2017/richdata2" ref="A2:D27">
    <sortCondition descending="1" ref="D1:D27"/>
  </sortState>
  <tableColumns count="4">
    <tableColumn id="1" xr3:uid="{00000000-0010-0000-0800-000001000000}" name="Sıra" dataDxfId="71"/>
    <tableColumn id="2" xr3:uid="{00000000-0010-0000-0800-000002000000}" name="Banklar" dataDxfId="70"/>
    <tableColumn id="7" xr3:uid="{00000000-0010-0000-0800-000007000000}" name="IVR/2021" dataDxfId="69"/>
    <tableColumn id="4" xr3:uid="{00000000-0010-0000-0800-000004000000}" name="IR/2022" dataDxfId="6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zoomScale="85" zoomScaleNormal="85" workbookViewId="0">
      <selection activeCell="B13" sqref="B13"/>
    </sheetView>
  </sheetViews>
  <sheetFormatPr defaultRowHeight="14.4" x14ac:dyDescent="0.3"/>
  <cols>
    <col min="1" max="1" width="4.44140625" style="9" customWidth="1"/>
    <col min="2" max="2" width="44.5546875" customWidth="1"/>
  </cols>
  <sheetData>
    <row r="1" spans="1:2" s="4" customFormat="1" ht="24.75" customHeight="1" x14ac:dyDescent="0.3">
      <c r="A1" s="123" t="s">
        <v>69</v>
      </c>
      <c r="B1" s="123"/>
    </row>
    <row r="2" spans="1:2" x14ac:dyDescent="0.3">
      <c r="A2" s="121" t="s">
        <v>46</v>
      </c>
      <c r="B2" s="122"/>
    </row>
    <row r="3" spans="1:2" ht="16.5" customHeight="1" x14ac:dyDescent="0.3">
      <c r="A3" s="60">
        <v>1</v>
      </c>
      <c r="B3" s="52" t="s">
        <v>70</v>
      </c>
    </row>
    <row r="4" spans="1:2" s="4" customFormat="1" ht="16.5" customHeight="1" x14ac:dyDescent="0.3">
      <c r="A4" s="60">
        <v>2</v>
      </c>
      <c r="B4" s="52" t="s">
        <v>66</v>
      </c>
    </row>
    <row r="5" spans="1:2" x14ac:dyDescent="0.3">
      <c r="A5" s="60">
        <v>3</v>
      </c>
      <c r="B5" s="52" t="s">
        <v>62</v>
      </c>
    </row>
    <row r="6" spans="1:2" x14ac:dyDescent="0.3">
      <c r="A6" s="60">
        <v>4</v>
      </c>
      <c r="B6" s="52" t="s">
        <v>47</v>
      </c>
    </row>
    <row r="7" spans="1:2" x14ac:dyDescent="0.3">
      <c r="A7" s="60">
        <v>5</v>
      </c>
      <c r="B7" s="52" t="s">
        <v>48</v>
      </c>
    </row>
    <row r="8" spans="1:2" x14ac:dyDescent="0.3">
      <c r="A8" s="60">
        <v>6</v>
      </c>
      <c r="B8" s="52" t="s">
        <v>49</v>
      </c>
    </row>
    <row r="9" spans="1:2" ht="17.25" customHeight="1" x14ac:dyDescent="0.3">
      <c r="A9" s="60">
        <v>7</v>
      </c>
      <c r="B9" s="52" t="s">
        <v>50</v>
      </c>
    </row>
    <row r="10" spans="1:2" ht="17.25" customHeight="1" x14ac:dyDescent="0.3">
      <c r="A10" s="60">
        <v>8</v>
      </c>
      <c r="B10" s="52" t="s">
        <v>51</v>
      </c>
    </row>
    <row r="11" spans="1:2" x14ac:dyDescent="0.3">
      <c r="A11" s="60">
        <v>9</v>
      </c>
      <c r="B11" s="52" t="s">
        <v>52</v>
      </c>
    </row>
    <row r="12" spans="1:2" x14ac:dyDescent="0.3">
      <c r="A12" s="60">
        <v>10</v>
      </c>
      <c r="B12" s="52" t="s">
        <v>53</v>
      </c>
    </row>
    <row r="13" spans="1:2" x14ac:dyDescent="0.3">
      <c r="A13" s="60">
        <v>11</v>
      </c>
      <c r="B13" s="52" t="s">
        <v>54</v>
      </c>
    </row>
    <row r="14" spans="1:2" s="4" customFormat="1" x14ac:dyDescent="0.3">
      <c r="A14" s="59">
        <v>12</v>
      </c>
      <c r="B14" s="53" t="s">
        <v>55</v>
      </c>
    </row>
    <row r="15" spans="1:2" x14ac:dyDescent="0.3">
      <c r="A15" s="59">
        <v>13</v>
      </c>
      <c r="B15" s="53" t="s">
        <v>56</v>
      </c>
    </row>
    <row r="16" spans="1:2" x14ac:dyDescent="0.3">
      <c r="A16" s="59">
        <v>14</v>
      </c>
      <c r="B16" s="53" t="s">
        <v>57</v>
      </c>
    </row>
    <row r="17" spans="1:2" x14ac:dyDescent="0.3">
      <c r="A17" s="59">
        <v>15</v>
      </c>
      <c r="B17" s="53" t="s">
        <v>58</v>
      </c>
    </row>
    <row r="18" spans="1:2" x14ac:dyDescent="0.3">
      <c r="A18" s="59">
        <v>16</v>
      </c>
      <c r="B18" s="53" t="s">
        <v>59</v>
      </c>
    </row>
    <row r="19" spans="1:2" x14ac:dyDescent="0.3">
      <c r="A19" s="59">
        <v>17</v>
      </c>
      <c r="B19" s="53" t="s">
        <v>60</v>
      </c>
    </row>
    <row r="20" spans="1:2" ht="32.25" customHeight="1" x14ac:dyDescent="0.3">
      <c r="A20" s="59">
        <v>18</v>
      </c>
      <c r="B20" s="97" t="s">
        <v>61</v>
      </c>
    </row>
    <row r="21" spans="1:2" x14ac:dyDescent="0.3">
      <c r="A21" s="59">
        <v>19</v>
      </c>
      <c r="B21" s="97" t="s">
        <v>63</v>
      </c>
    </row>
    <row r="22" spans="1:2" x14ac:dyDescent="0.3">
      <c r="A22" s="59">
        <v>20</v>
      </c>
      <c r="B22" s="97" t="s">
        <v>64</v>
      </c>
    </row>
    <row r="23" spans="1:2" x14ac:dyDescent="0.3">
      <c r="A23"/>
    </row>
  </sheetData>
  <mergeCells count="2">
    <mergeCell ref="A2:B2"/>
    <mergeCell ref="A1:B1"/>
  </mergeCells>
  <hyperlinks>
    <hyperlink ref="B13" location="'Nizamnamə Kapitalı'!A1" display="Nizamnamə Kapitalı" xr:uid="{00000000-0004-0000-0000-000000000000}"/>
    <hyperlink ref="B12" location="'Dinamika  - Balans Kapitalı'!A1" display="Dinamika - Balans Kapitalı" xr:uid="{00000000-0004-0000-0000-000001000000}"/>
    <hyperlink ref="B11" location="'Balans Kapitalı'!A1" display="Balans Kapitalı" xr:uid="{00000000-0004-0000-0000-000002000000}"/>
    <hyperlink ref="B10" location="'Dinamika - Depozit Portfeli'!A1" display="Dinamika - Depozit Portfeli" xr:uid="{00000000-0004-0000-0000-000003000000}"/>
    <hyperlink ref="B9" location="'Depozit Portfeli'!A1" display="Depozit Portfeli" xr:uid="{00000000-0004-0000-0000-000004000000}"/>
    <hyperlink ref="B8" location="'Dinamika - Kredit Portfeli'!A1" display="Dinamika - Kredit Portfeli" xr:uid="{00000000-0004-0000-0000-000005000000}"/>
    <hyperlink ref="B7" location="'Kredit Portfeli'!A1" display="Kredit Portfeli" xr:uid="{00000000-0004-0000-0000-000006000000}"/>
    <hyperlink ref="B6" location="'Dinamika  - Aktivlər'!A1" display="Dinamika - Aktivlər" xr:uid="{00000000-0004-0000-0000-000007000000}"/>
    <hyperlink ref="B5" location="Aktivlər!A1" display="Akrivlər" xr:uid="{00000000-0004-0000-0000-000008000000}"/>
    <hyperlink ref="B19" location="'Qeyri-Faiz Xərcləri'!A1" display="Qeyri-faiz xərcləri " xr:uid="{00000000-0004-0000-0000-000009000000}"/>
    <hyperlink ref="B18" location="'Qeyri-Faiz Gəlirləri'!A1" display="Qeyri-faiz gəlirləri " xr:uid="{00000000-0004-0000-0000-00000A000000}"/>
    <hyperlink ref="B17" location="'Faiz Xərcləri'!A1" display="Faiz xərcləri" xr:uid="{00000000-0004-0000-0000-00000B000000}"/>
    <hyperlink ref="B16" location="'Faiz Gəlirləri'!A1" display="Faiz gəlirləri" xr:uid="{00000000-0004-0000-0000-00000C000000}"/>
    <hyperlink ref="B15" location="'Xalis Əməliyyat Mənfəəti'!A1" display="Xalis Əməliyyat Mənfəəti " xr:uid="{00000000-0004-0000-0000-00000D000000}"/>
    <hyperlink ref="B14" location="'Xalis Mənfəəti'!A1" display="Xalis Mənfəət" xr:uid="{00000000-0004-0000-0000-00000E000000}"/>
    <hyperlink ref="B4" location="'2020 IVR - Ümumi göstəricilər'!A1" display="2020 IVR - Ümumi göstəricilər" xr:uid="{00000000-0004-0000-0000-00000F000000}"/>
    <hyperlink ref="B3" location="'2021 IR - Ümumi göstəricilər'!A1" display="2021 IR - Ümumi göstəricilər" xr:uid="{00000000-0004-0000-0000-000010000000}"/>
    <hyperlink ref="B20" location="'Ehtiyat ayırmaları'!A1" display="Aktivlər üzrə mümkün zərərin ödənilməsi üçün ehtiyat ayırmaları " xr:uid="{00000000-0004-0000-0000-000011000000}"/>
    <hyperlink ref="B21" location="ROA!A1" display="ROA" xr:uid="{00000000-0004-0000-0000-000012000000}"/>
    <hyperlink ref="B22" location="ROE!A1" display="ROE" xr:uid="{00000000-0004-0000-0000-00001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J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31" sqref="B31"/>
    </sheetView>
  </sheetViews>
  <sheetFormatPr defaultColWidth="9.109375" defaultRowHeight="14.4" x14ac:dyDescent="0.3"/>
  <cols>
    <col min="1" max="1" width="9.109375" style="1"/>
    <col min="2" max="2" width="41.44140625" style="1" customWidth="1"/>
    <col min="3" max="3" width="20.6640625" style="1" customWidth="1"/>
    <col min="4" max="4" width="21.44140625" style="1" customWidth="1"/>
    <col min="5" max="5" width="12.88671875" style="1" customWidth="1"/>
    <col min="6" max="6" width="21" style="4" customWidth="1"/>
    <col min="7" max="7" width="9.109375" style="1" customWidth="1"/>
    <col min="8" max="8" width="8.5546875" hidden="1" customWidth="1"/>
    <col min="9" max="9" width="6.33203125" style="1" hidden="1" customWidth="1"/>
    <col min="10" max="10" width="13" style="7" customWidth="1"/>
    <col min="11" max="16384" width="9.109375" style="1"/>
  </cols>
  <sheetData>
    <row r="1" spans="1:9" x14ac:dyDescent="0.3">
      <c r="A1" s="41" t="s">
        <v>0</v>
      </c>
      <c r="B1" s="42" t="s">
        <v>22</v>
      </c>
      <c r="C1" s="42" t="s">
        <v>67</v>
      </c>
      <c r="D1" s="43" t="s">
        <v>73</v>
      </c>
      <c r="F1" s="58" t="s">
        <v>46</v>
      </c>
    </row>
    <row r="2" spans="1:9" x14ac:dyDescent="0.3">
      <c r="A2" s="44">
        <v>1</v>
      </c>
      <c r="B2" s="45" t="s">
        <v>65</v>
      </c>
      <c r="C2" s="13">
        <v>1437.7449999999999</v>
      </c>
      <c r="D2" s="13">
        <v>1476.4</v>
      </c>
      <c r="G2" s="5"/>
      <c r="H2" s="95">
        <f>I2/C2</f>
        <v>2.6885852498183059E-2</v>
      </c>
      <c r="I2" s="5">
        <f>Table41113141516181924[[#This Row],[IR/2022]]-Table41113141516181924[[#This Row],[IVR/2021]]</f>
        <v>38.6550000000002</v>
      </c>
    </row>
    <row r="3" spans="1:9" x14ac:dyDescent="0.3">
      <c r="A3" s="44">
        <v>2</v>
      </c>
      <c r="B3" s="45" t="s">
        <v>11</v>
      </c>
      <c r="C3" s="13">
        <v>648.20000000000005</v>
      </c>
      <c r="D3" s="13">
        <v>547.6</v>
      </c>
      <c r="G3" s="5"/>
      <c r="H3" s="95">
        <f t="shared" ref="H3:H27" si="0">I3/C3</f>
        <v>-0.15519901265041655</v>
      </c>
      <c r="I3" s="5">
        <f>Table41113141516181924[[#This Row],[IR/2022]]-Table41113141516181924[[#This Row],[IVR/2021]]</f>
        <v>-100.60000000000002</v>
      </c>
    </row>
    <row r="4" spans="1:9" x14ac:dyDescent="0.3">
      <c r="A4" s="44">
        <v>3</v>
      </c>
      <c r="B4" s="45" t="s">
        <v>15</v>
      </c>
      <c r="C4" s="13">
        <v>577.28</v>
      </c>
      <c r="D4" s="13">
        <v>523.97</v>
      </c>
      <c r="G4" s="5"/>
      <c r="H4" s="95">
        <f t="shared" si="0"/>
        <v>-9.2346868070953353E-2</v>
      </c>
      <c r="I4" s="5">
        <f>Table41113141516181924[[#This Row],[IR/2022]]-Table41113141516181924[[#This Row],[IVR/2021]]</f>
        <v>-53.309999999999945</v>
      </c>
    </row>
    <row r="5" spans="1:9" x14ac:dyDescent="0.3">
      <c r="A5" s="44">
        <v>4</v>
      </c>
      <c r="B5" s="45" t="s">
        <v>19</v>
      </c>
      <c r="C5" s="13">
        <v>449.18137000000002</v>
      </c>
      <c r="D5" s="13">
        <v>449.43106999999998</v>
      </c>
      <c r="G5" s="5"/>
      <c r="H5" s="95">
        <f t="shared" si="0"/>
        <v>5.5590017012495775E-4</v>
      </c>
      <c r="I5" s="5">
        <f>Table41113141516181924[[#This Row],[IR/2022]]-Table41113141516181924[[#This Row],[IVR/2021]]</f>
        <v>0.24969999999996162</v>
      </c>
    </row>
    <row r="6" spans="1:9" x14ac:dyDescent="0.3">
      <c r="A6" s="44">
        <v>5</v>
      </c>
      <c r="B6" s="45" t="s">
        <v>36</v>
      </c>
      <c r="C6" s="13">
        <v>185.94</v>
      </c>
      <c r="D6" s="13">
        <v>181.1</v>
      </c>
      <c r="G6" s="5"/>
      <c r="H6" s="95">
        <f t="shared" si="0"/>
        <v>-2.6029902118963125E-2</v>
      </c>
      <c r="I6" s="5">
        <f>Table41113141516181924[[#This Row],[IR/2022]]-Table41113141516181924[[#This Row],[IVR/2021]]</f>
        <v>-4.8400000000000034</v>
      </c>
    </row>
    <row r="7" spans="1:9" x14ac:dyDescent="0.3">
      <c r="A7" s="44">
        <v>6</v>
      </c>
      <c r="B7" s="45" t="s">
        <v>10</v>
      </c>
      <c r="C7" s="13">
        <v>123.854</v>
      </c>
      <c r="D7" s="13">
        <v>124.32554</v>
      </c>
      <c r="G7" s="5"/>
      <c r="H7" s="95">
        <f t="shared" si="0"/>
        <v>3.8072246354579143E-3</v>
      </c>
      <c r="I7" s="5">
        <f>Table41113141516181924[[#This Row],[IR/2022]]-Table41113141516181924[[#This Row],[IVR/2021]]</f>
        <v>0.47154000000000451</v>
      </c>
    </row>
    <row r="8" spans="1:9" x14ac:dyDescent="0.3">
      <c r="A8" s="44">
        <v>7</v>
      </c>
      <c r="B8" s="45" t="s">
        <v>4</v>
      </c>
      <c r="C8" s="13">
        <v>99.4</v>
      </c>
      <c r="D8" s="13">
        <v>106.81368999999999</v>
      </c>
      <c r="G8" s="5"/>
      <c r="H8" s="95">
        <f t="shared" si="0"/>
        <v>7.4584406438631665E-2</v>
      </c>
      <c r="I8" s="5">
        <f>Table41113141516181924[[#This Row],[IR/2022]]-Table41113141516181924[[#This Row],[IVR/2021]]</f>
        <v>7.4136899999999883</v>
      </c>
    </row>
    <row r="9" spans="1:9" x14ac:dyDescent="0.3">
      <c r="A9" s="44">
        <v>8</v>
      </c>
      <c r="B9" s="45" t="s">
        <v>32</v>
      </c>
      <c r="C9" s="13">
        <v>94.48</v>
      </c>
      <c r="D9" s="13">
        <v>104.26</v>
      </c>
      <c r="G9" s="5"/>
      <c r="H9" s="95">
        <f t="shared" si="0"/>
        <v>0.10351397121083827</v>
      </c>
      <c r="I9" s="5">
        <f>Table41113141516181924[[#This Row],[IR/2022]]-Table41113141516181924[[#This Row],[IVR/2021]]</f>
        <v>9.7800000000000011</v>
      </c>
    </row>
    <row r="10" spans="1:9" x14ac:dyDescent="0.3">
      <c r="A10" s="44">
        <v>9</v>
      </c>
      <c r="B10" s="45" t="s">
        <v>16</v>
      </c>
      <c r="C10" s="13">
        <v>99.4</v>
      </c>
      <c r="D10" s="13">
        <v>104.2</v>
      </c>
      <c r="G10" s="5"/>
      <c r="H10" s="95">
        <f t="shared" si="0"/>
        <v>4.828973843058347E-2</v>
      </c>
      <c r="I10" s="5">
        <f>Table41113141516181924[[#This Row],[IR/2022]]-Table41113141516181924[[#This Row],[IVR/2021]]</f>
        <v>4.7999999999999972</v>
      </c>
    </row>
    <row r="11" spans="1:9" x14ac:dyDescent="0.3">
      <c r="A11" s="44">
        <v>10</v>
      </c>
      <c r="B11" s="45" t="s">
        <v>33</v>
      </c>
      <c r="C11" s="13">
        <v>82.4</v>
      </c>
      <c r="D11" s="13">
        <v>101.39</v>
      </c>
      <c r="G11" s="5"/>
      <c r="H11" s="95">
        <f t="shared" si="0"/>
        <v>0.23046116504854361</v>
      </c>
      <c r="I11" s="5">
        <f>Table41113141516181924[[#This Row],[IR/2022]]-Table41113141516181924[[#This Row],[IVR/2021]]</f>
        <v>18.989999999999995</v>
      </c>
    </row>
    <row r="12" spans="1:9" x14ac:dyDescent="0.3">
      <c r="A12" s="44">
        <v>11</v>
      </c>
      <c r="B12" s="45" t="s">
        <v>13</v>
      </c>
      <c r="C12" s="13">
        <v>99.28</v>
      </c>
      <c r="D12" s="13">
        <v>101.21509</v>
      </c>
      <c r="G12" s="5"/>
      <c r="H12" s="95">
        <f t="shared" si="0"/>
        <v>1.9491236905721215E-2</v>
      </c>
      <c r="I12" s="5">
        <f>Table41113141516181924[[#This Row],[IR/2022]]-Table41113141516181924[[#This Row],[IVR/2021]]</f>
        <v>1.9350900000000024</v>
      </c>
    </row>
    <row r="13" spans="1:9" x14ac:dyDescent="0.3">
      <c r="A13" s="44">
        <v>12</v>
      </c>
      <c r="B13" s="45" t="s">
        <v>18</v>
      </c>
      <c r="C13" s="13">
        <v>103.79600000000001</v>
      </c>
      <c r="D13" s="13">
        <v>100.361</v>
      </c>
      <c r="G13" s="5"/>
      <c r="H13" s="95">
        <f t="shared" si="0"/>
        <v>-3.3093760838567979E-2</v>
      </c>
      <c r="I13" s="5">
        <f>Table41113141516181924[[#This Row],[IR/2022]]-Table41113141516181924[[#This Row],[IVR/2021]]</f>
        <v>-3.4350000000000023</v>
      </c>
    </row>
    <row r="14" spans="1:9" x14ac:dyDescent="0.3">
      <c r="A14" s="44">
        <v>13</v>
      </c>
      <c r="B14" s="45" t="s">
        <v>8</v>
      </c>
      <c r="C14" s="13">
        <v>100.54156999999999</v>
      </c>
      <c r="D14" s="13">
        <v>95.403059999999996</v>
      </c>
      <c r="G14" s="5"/>
      <c r="H14" s="95">
        <f t="shared" si="0"/>
        <v>-5.1108312710851811E-2</v>
      </c>
      <c r="I14" s="5">
        <f>Table41113141516181924[[#This Row],[IR/2022]]-Table41113141516181924[[#This Row],[IVR/2021]]</f>
        <v>-5.1385099999999966</v>
      </c>
    </row>
    <row r="15" spans="1:9" x14ac:dyDescent="0.3">
      <c r="A15" s="44">
        <v>14</v>
      </c>
      <c r="B15" s="45" t="s">
        <v>1</v>
      </c>
      <c r="C15" s="13">
        <v>89.406999999999996</v>
      </c>
      <c r="D15" s="13">
        <v>90.436000000000007</v>
      </c>
      <c r="G15" s="5"/>
      <c r="H15" s="95">
        <f t="shared" si="0"/>
        <v>1.1509165948975031E-2</v>
      </c>
      <c r="I15" s="5">
        <f>Table41113141516181924[[#This Row],[IR/2022]]-Table41113141516181924[[#This Row],[IVR/2021]]</f>
        <v>1.0290000000000106</v>
      </c>
    </row>
    <row r="16" spans="1:9" x14ac:dyDescent="0.3">
      <c r="A16" s="44">
        <v>15</v>
      </c>
      <c r="B16" s="45" t="s">
        <v>17</v>
      </c>
      <c r="C16" s="13">
        <v>87.07</v>
      </c>
      <c r="D16" s="13">
        <v>88.35</v>
      </c>
      <c r="G16" s="5"/>
      <c r="H16" s="95">
        <f t="shared" si="0"/>
        <v>1.4700815435856222E-2</v>
      </c>
      <c r="I16" s="5">
        <f>Table41113141516181924[[#This Row],[IR/2022]]-Table41113141516181924[[#This Row],[IVR/2021]]</f>
        <v>1.2800000000000011</v>
      </c>
    </row>
    <row r="17" spans="1:9" x14ac:dyDescent="0.3">
      <c r="A17" s="44">
        <v>16</v>
      </c>
      <c r="B17" s="45" t="s">
        <v>12</v>
      </c>
      <c r="C17" s="13">
        <v>91.965100000000007</v>
      </c>
      <c r="D17" s="13">
        <v>86.44</v>
      </c>
      <c r="G17" s="5"/>
      <c r="H17" s="95">
        <f t="shared" si="0"/>
        <v>-6.0078225326781663E-2</v>
      </c>
      <c r="I17" s="5">
        <f>Table41113141516181924[[#This Row],[IR/2022]]-Table41113141516181924[[#This Row],[IVR/2021]]</f>
        <v>-5.525100000000009</v>
      </c>
    </row>
    <row r="18" spans="1:9" x14ac:dyDescent="0.3">
      <c r="A18" s="44">
        <v>17</v>
      </c>
      <c r="B18" s="45" t="s">
        <v>2</v>
      </c>
      <c r="C18" s="13">
        <v>80</v>
      </c>
      <c r="D18" s="13">
        <v>83.13</v>
      </c>
      <c r="G18" s="5"/>
      <c r="H18" s="95">
        <f t="shared" si="0"/>
        <v>3.9124999999999945E-2</v>
      </c>
      <c r="I18" s="5">
        <f>Table41113141516181924[[#This Row],[IR/2022]]-Table41113141516181924[[#This Row],[IVR/2021]]</f>
        <v>3.1299999999999955</v>
      </c>
    </row>
    <row r="19" spans="1:9" x14ac:dyDescent="0.3">
      <c r="A19" s="44">
        <v>18</v>
      </c>
      <c r="B19" s="45" t="s">
        <v>20</v>
      </c>
      <c r="C19" s="13">
        <v>82.061899999999994</v>
      </c>
      <c r="D19" s="13">
        <v>82.48536</v>
      </c>
      <c r="G19" s="5"/>
      <c r="H19" s="95">
        <f t="shared" si="0"/>
        <v>5.1602509812715249E-3</v>
      </c>
      <c r="I19" s="5">
        <f>Table41113141516181924[[#This Row],[IR/2022]]-Table41113141516181924[[#This Row],[IVR/2021]]</f>
        <v>0.42346000000000572</v>
      </c>
    </row>
    <row r="20" spans="1:9" x14ac:dyDescent="0.3">
      <c r="A20" s="44">
        <v>19</v>
      </c>
      <c r="B20" s="45" t="s">
        <v>9</v>
      </c>
      <c r="C20" s="13">
        <v>68.724729999999994</v>
      </c>
      <c r="D20" s="13">
        <v>74.189809999999994</v>
      </c>
      <c r="G20" s="5"/>
      <c r="H20" s="95">
        <f t="shared" si="0"/>
        <v>7.9521301866155039E-2</v>
      </c>
      <c r="I20" s="5">
        <f>Table41113141516181924[[#This Row],[IR/2022]]-Table41113141516181924[[#This Row],[IVR/2021]]</f>
        <v>5.4650800000000004</v>
      </c>
    </row>
    <row r="21" spans="1:9" x14ac:dyDescent="0.3">
      <c r="A21" s="44">
        <v>20</v>
      </c>
      <c r="B21" s="45" t="s">
        <v>5</v>
      </c>
      <c r="C21" s="13">
        <v>71.744</v>
      </c>
      <c r="D21" s="13">
        <v>71.760000000000005</v>
      </c>
      <c r="G21" s="5"/>
      <c r="H21" s="95">
        <f t="shared" si="0"/>
        <v>2.2301516503129659E-4</v>
      </c>
      <c r="I21" s="5">
        <f>Table41113141516181924[[#This Row],[IR/2022]]-Table41113141516181924[[#This Row],[IVR/2021]]</f>
        <v>1.6000000000005343E-2</v>
      </c>
    </row>
    <row r="22" spans="1:9" x14ac:dyDescent="0.3">
      <c r="A22" s="44">
        <v>21</v>
      </c>
      <c r="B22" s="45" t="s">
        <v>39</v>
      </c>
      <c r="C22" s="13">
        <v>68.776510000000002</v>
      </c>
      <c r="D22" s="13">
        <v>69.238259999999997</v>
      </c>
      <c r="G22" s="5"/>
      <c r="H22" s="95">
        <f t="shared" si="0"/>
        <v>6.7137748047988331E-3</v>
      </c>
      <c r="I22" s="5">
        <f>Table41113141516181924[[#This Row],[IR/2022]]-Table41113141516181924[[#This Row],[IVR/2021]]</f>
        <v>0.461749999999995</v>
      </c>
    </row>
    <row r="23" spans="1:9" x14ac:dyDescent="0.3">
      <c r="A23" s="44">
        <v>22</v>
      </c>
      <c r="B23" s="45" t="s">
        <v>21</v>
      </c>
      <c r="C23" s="13">
        <v>65.62</v>
      </c>
      <c r="D23" s="13">
        <v>65.09</v>
      </c>
      <c r="G23" s="5"/>
      <c r="H23" s="95">
        <f t="shared" si="0"/>
        <v>-8.0768058518744454E-3</v>
      </c>
      <c r="I23" s="5">
        <f>Table41113141516181924[[#This Row],[IR/2022]]-Table41113141516181924[[#This Row],[IVR/2021]]</f>
        <v>-0.53000000000000114</v>
      </c>
    </row>
    <row r="24" spans="1:9" x14ac:dyDescent="0.3">
      <c r="A24" s="44">
        <v>23</v>
      </c>
      <c r="B24" s="45" t="s">
        <v>3</v>
      </c>
      <c r="C24" s="13">
        <v>56.98</v>
      </c>
      <c r="D24" s="13">
        <v>54.83</v>
      </c>
      <c r="G24" s="5"/>
      <c r="H24" s="95">
        <f t="shared" si="0"/>
        <v>-3.7732537732537708E-2</v>
      </c>
      <c r="I24" s="5">
        <f>Table41113141516181924[[#This Row],[IR/2022]]-Table41113141516181924[[#This Row],[IVR/2021]]</f>
        <v>-2.1499999999999986</v>
      </c>
    </row>
    <row r="25" spans="1:9" x14ac:dyDescent="0.3">
      <c r="A25" s="44">
        <v>24</v>
      </c>
      <c r="B25" s="45" t="s">
        <v>7</v>
      </c>
      <c r="C25" s="13">
        <v>35.418889360000001</v>
      </c>
      <c r="D25" s="13">
        <v>53.804345810000001</v>
      </c>
      <c r="G25" s="5"/>
      <c r="H25" s="95">
        <f t="shared" si="0"/>
        <v>0.51908619333398542</v>
      </c>
      <c r="I25" s="5">
        <f>Table41113141516181924[[#This Row],[IR/2022]]-Table41113141516181924[[#This Row],[IVR/2021]]</f>
        <v>18.38545645</v>
      </c>
    </row>
    <row r="26" spans="1:9" x14ac:dyDescent="0.3">
      <c r="A26" s="44">
        <v>25</v>
      </c>
      <c r="B26" s="45" t="s">
        <v>6</v>
      </c>
      <c r="C26" s="13">
        <v>55.018661999999999</v>
      </c>
      <c r="D26" s="13">
        <v>51.655999999999999</v>
      </c>
      <c r="G26" s="5"/>
      <c r="H26" s="95">
        <f t="shared" si="0"/>
        <v>-6.1118571004144015E-2</v>
      </c>
      <c r="I26" s="5">
        <f>Table41113141516181924[[#This Row],[IR/2022]]-Table41113141516181924[[#This Row],[IVR/2021]]</f>
        <v>-3.3626620000000003</v>
      </c>
    </row>
    <row r="27" spans="1:9" x14ac:dyDescent="0.3">
      <c r="A27" s="44">
        <v>26</v>
      </c>
      <c r="B27" s="46" t="s">
        <v>14</v>
      </c>
      <c r="C27" s="118">
        <v>9.1184799999999999</v>
      </c>
      <c r="D27" s="118">
        <v>8.8950600000000009</v>
      </c>
      <c r="G27" s="5"/>
      <c r="H27" s="95">
        <f t="shared" si="0"/>
        <v>-2.4501890665988089E-2</v>
      </c>
      <c r="I27" s="5">
        <f>Table41113141516181924[[#This Row],[IR/2022]]-Table41113141516181924[[#This Row],[IVR/2021]]</f>
        <v>-0.22341999999999906</v>
      </c>
    </row>
    <row r="28" spans="1:9" x14ac:dyDescent="0.3">
      <c r="G28" s="5"/>
    </row>
    <row r="29" spans="1:9" x14ac:dyDescent="0.3">
      <c r="G29" s="5"/>
    </row>
    <row r="30" spans="1:9" x14ac:dyDescent="0.3">
      <c r="B30" s="109"/>
    </row>
  </sheetData>
  <hyperlinks>
    <hyperlink ref="F1" location="Mündəricat!A1" display="Mündəricat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F30"/>
  <sheetViews>
    <sheetView zoomScale="70" zoomScaleNormal="70" workbookViewId="0">
      <selection activeCell="B29" sqref="B29"/>
    </sheetView>
  </sheetViews>
  <sheetFormatPr defaultRowHeight="14.4" x14ac:dyDescent="0.3"/>
  <cols>
    <col min="2" max="2" width="40.109375" customWidth="1"/>
    <col min="3" max="3" width="31.33203125" customWidth="1"/>
    <col min="4" max="4" width="29.6640625" customWidth="1"/>
    <col min="6" max="6" width="17.6640625" customWidth="1"/>
  </cols>
  <sheetData>
    <row r="1" spans="1:6" ht="28.8" x14ac:dyDescent="0.3">
      <c r="A1" s="37" t="s">
        <v>0</v>
      </c>
      <c r="B1" s="38" t="s">
        <v>22</v>
      </c>
      <c r="C1" s="38" t="s">
        <v>71</v>
      </c>
      <c r="D1" s="39" t="s">
        <v>72</v>
      </c>
      <c r="F1" s="58" t="s">
        <v>46</v>
      </c>
    </row>
    <row r="2" spans="1:6" x14ac:dyDescent="0.3">
      <c r="A2" s="44">
        <v>1</v>
      </c>
      <c r="B2" s="8" t="s">
        <v>65</v>
      </c>
      <c r="C2" s="114">
        <v>2.6885852498183059E-2</v>
      </c>
      <c r="D2" s="116">
        <v>38.6550000000002</v>
      </c>
    </row>
    <row r="3" spans="1:6" x14ac:dyDescent="0.3">
      <c r="A3" s="44">
        <v>2</v>
      </c>
      <c r="B3" s="8" t="s">
        <v>33</v>
      </c>
      <c r="C3" s="114">
        <v>0.23046116504854361</v>
      </c>
      <c r="D3" s="116">
        <v>18.989999999999995</v>
      </c>
    </row>
    <row r="4" spans="1:6" x14ac:dyDescent="0.3">
      <c r="A4" s="44">
        <v>3</v>
      </c>
      <c r="B4" s="8" t="s">
        <v>7</v>
      </c>
      <c r="C4" s="114">
        <v>0.51908619333398542</v>
      </c>
      <c r="D4" s="116">
        <v>18.38545645</v>
      </c>
    </row>
    <row r="5" spans="1:6" x14ac:dyDescent="0.3">
      <c r="A5" s="44">
        <v>4</v>
      </c>
      <c r="B5" s="8" t="s">
        <v>32</v>
      </c>
      <c r="C5" s="114">
        <v>0.10351397121083827</v>
      </c>
      <c r="D5" s="116">
        <v>9.7800000000000011</v>
      </c>
    </row>
    <row r="6" spans="1:6" x14ac:dyDescent="0.3">
      <c r="A6" s="44">
        <v>5</v>
      </c>
      <c r="B6" s="8" t="s">
        <v>4</v>
      </c>
      <c r="C6" s="114">
        <v>7.4584406438631665E-2</v>
      </c>
      <c r="D6" s="116">
        <v>7.4136899999999883</v>
      </c>
    </row>
    <row r="7" spans="1:6" x14ac:dyDescent="0.3">
      <c r="A7" s="44">
        <v>6</v>
      </c>
      <c r="B7" s="8" t="s">
        <v>9</v>
      </c>
      <c r="C7" s="114">
        <v>7.9521301866155039E-2</v>
      </c>
      <c r="D7" s="116">
        <v>5.4650800000000004</v>
      </c>
    </row>
    <row r="8" spans="1:6" x14ac:dyDescent="0.3">
      <c r="A8" s="44">
        <v>7</v>
      </c>
      <c r="B8" s="8" t="s">
        <v>16</v>
      </c>
      <c r="C8" s="114">
        <v>4.828973843058347E-2</v>
      </c>
      <c r="D8" s="116">
        <v>4.7999999999999972</v>
      </c>
    </row>
    <row r="9" spans="1:6" x14ac:dyDescent="0.3">
      <c r="A9" s="44">
        <v>8</v>
      </c>
      <c r="B9" s="8" t="s">
        <v>2</v>
      </c>
      <c r="C9" s="114">
        <v>3.9124999999999945E-2</v>
      </c>
      <c r="D9" s="116">
        <v>3.1299999999999955</v>
      </c>
    </row>
    <row r="10" spans="1:6" x14ac:dyDescent="0.3">
      <c r="A10" s="44">
        <v>9</v>
      </c>
      <c r="B10" s="8" t="s">
        <v>13</v>
      </c>
      <c r="C10" s="114">
        <v>1.9491236905721215E-2</v>
      </c>
      <c r="D10" s="116">
        <v>1.9350900000000024</v>
      </c>
    </row>
    <row r="11" spans="1:6" x14ac:dyDescent="0.3">
      <c r="A11" s="44">
        <v>10</v>
      </c>
      <c r="B11" s="8" t="s">
        <v>17</v>
      </c>
      <c r="C11" s="114">
        <v>1.4700815435856222E-2</v>
      </c>
      <c r="D11" s="116">
        <v>1.2800000000000011</v>
      </c>
    </row>
    <row r="12" spans="1:6" x14ac:dyDescent="0.3">
      <c r="A12" s="44">
        <v>11</v>
      </c>
      <c r="B12" s="8" t="s">
        <v>1</v>
      </c>
      <c r="C12" s="114">
        <v>1.1509165948975031E-2</v>
      </c>
      <c r="D12" s="116">
        <v>1.0290000000000106</v>
      </c>
    </row>
    <row r="13" spans="1:6" x14ac:dyDescent="0.3">
      <c r="A13" s="44">
        <v>12</v>
      </c>
      <c r="B13" s="8" t="s">
        <v>10</v>
      </c>
      <c r="C13" s="114">
        <v>3.8072246354579143E-3</v>
      </c>
      <c r="D13" s="116">
        <v>0.47154000000000451</v>
      </c>
    </row>
    <row r="14" spans="1:6" x14ac:dyDescent="0.3">
      <c r="A14" s="44">
        <v>13</v>
      </c>
      <c r="B14" s="8" t="s">
        <v>39</v>
      </c>
      <c r="C14" s="113">
        <v>6.7137748047988331E-3</v>
      </c>
      <c r="D14" s="115">
        <v>0.461749999999995</v>
      </c>
    </row>
    <row r="15" spans="1:6" x14ac:dyDescent="0.3">
      <c r="A15" s="44">
        <v>14</v>
      </c>
      <c r="B15" s="8" t="s">
        <v>20</v>
      </c>
      <c r="C15" s="113">
        <v>5.1602509812715249E-3</v>
      </c>
      <c r="D15" s="115">
        <v>0.42346000000000572</v>
      </c>
    </row>
    <row r="16" spans="1:6" x14ac:dyDescent="0.3">
      <c r="A16" s="44">
        <v>15</v>
      </c>
      <c r="B16" s="8" t="s">
        <v>19</v>
      </c>
      <c r="C16" s="114">
        <v>5.5590017012495775E-4</v>
      </c>
      <c r="D16" s="116">
        <v>0.24969999999996162</v>
      </c>
    </row>
    <row r="17" spans="1:4" x14ac:dyDescent="0.3">
      <c r="A17" s="44">
        <v>16</v>
      </c>
      <c r="B17" s="8" t="s">
        <v>5</v>
      </c>
      <c r="C17" s="114">
        <v>2.2301516503129659E-4</v>
      </c>
      <c r="D17" s="116">
        <v>1.6000000000005343E-2</v>
      </c>
    </row>
    <row r="18" spans="1:4" x14ac:dyDescent="0.3">
      <c r="A18" s="44">
        <v>17</v>
      </c>
      <c r="B18" s="8" t="s">
        <v>14</v>
      </c>
      <c r="C18" s="113">
        <v>-2.4501890665988089E-2</v>
      </c>
      <c r="D18" s="115">
        <v>-0.22341999999999906</v>
      </c>
    </row>
    <row r="19" spans="1:4" x14ac:dyDescent="0.3">
      <c r="A19" s="44">
        <v>18</v>
      </c>
      <c r="B19" s="8" t="s">
        <v>21</v>
      </c>
      <c r="C19" s="114">
        <v>-8.0768058518744454E-3</v>
      </c>
      <c r="D19" s="116">
        <v>-0.53000000000000114</v>
      </c>
    </row>
    <row r="20" spans="1:4" x14ac:dyDescent="0.3">
      <c r="A20" s="44">
        <v>19</v>
      </c>
      <c r="B20" s="8" t="s">
        <v>3</v>
      </c>
      <c r="C20" s="114">
        <v>-3.7732537732537708E-2</v>
      </c>
      <c r="D20" s="116">
        <v>-2.1499999999999986</v>
      </c>
    </row>
    <row r="21" spans="1:4" x14ac:dyDescent="0.3">
      <c r="A21" s="44">
        <v>20</v>
      </c>
      <c r="B21" s="8" t="s">
        <v>6</v>
      </c>
      <c r="C21" s="114">
        <v>-6.1118571004144015E-2</v>
      </c>
      <c r="D21" s="116">
        <v>-3.3626620000000003</v>
      </c>
    </row>
    <row r="22" spans="1:4" x14ac:dyDescent="0.3">
      <c r="A22" s="44">
        <v>21</v>
      </c>
      <c r="B22" s="8" t="s">
        <v>18</v>
      </c>
      <c r="C22" s="113">
        <v>-3.3093760838567979E-2</v>
      </c>
      <c r="D22" s="115">
        <v>-3.4350000000000023</v>
      </c>
    </row>
    <row r="23" spans="1:4" x14ac:dyDescent="0.3">
      <c r="A23" s="44">
        <v>22</v>
      </c>
      <c r="B23" s="8" t="s">
        <v>36</v>
      </c>
      <c r="C23" s="114">
        <v>-2.6029902118963125E-2</v>
      </c>
      <c r="D23" s="116">
        <v>-4.8400000000000034</v>
      </c>
    </row>
    <row r="24" spans="1:4" x14ac:dyDescent="0.3">
      <c r="A24" s="44">
        <v>23</v>
      </c>
      <c r="B24" s="8" t="s">
        <v>8</v>
      </c>
      <c r="C24" s="113">
        <v>-5.1108312710851811E-2</v>
      </c>
      <c r="D24" s="115">
        <v>-5.1385099999999966</v>
      </c>
    </row>
    <row r="25" spans="1:4" x14ac:dyDescent="0.3">
      <c r="A25" s="44">
        <v>24</v>
      </c>
      <c r="B25" s="8" t="s">
        <v>12</v>
      </c>
      <c r="C25" s="113">
        <v>-6.0078225326781663E-2</v>
      </c>
      <c r="D25" s="115">
        <v>-5.525100000000009</v>
      </c>
    </row>
    <row r="26" spans="1:4" x14ac:dyDescent="0.3">
      <c r="A26" s="44">
        <v>25</v>
      </c>
      <c r="B26" s="8" t="s">
        <v>15</v>
      </c>
      <c r="C26" s="114">
        <v>-9.2346868070953353E-2</v>
      </c>
      <c r="D26" s="116">
        <v>-53.309999999999945</v>
      </c>
    </row>
    <row r="27" spans="1:4" x14ac:dyDescent="0.3">
      <c r="A27" s="44">
        <v>26</v>
      </c>
      <c r="B27" s="32" t="s">
        <v>11</v>
      </c>
      <c r="C27" s="114">
        <v>-0.15519901265041655</v>
      </c>
      <c r="D27" s="116">
        <v>-100.60000000000002</v>
      </c>
    </row>
    <row r="30" spans="1:4" x14ac:dyDescent="0.3">
      <c r="B30" s="109"/>
    </row>
  </sheetData>
  <conditionalFormatting sqref="D2: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{03E6F8CF-2411-4D83-9D2B-B058CACAD8F8}</x14:id>
        </ext>
      </extLst>
    </cfRule>
  </conditionalFormatting>
  <conditionalFormatting sqref="C2:D2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{2EF63BA7-DD44-4DA8-AB8A-A413810F965F}</x14:id>
        </ext>
      </extLst>
    </cfRule>
  </conditionalFormatting>
  <conditionalFormatting sqref="C2:C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{F234CA5E-2612-4E7F-BA53-C433DDA4AA64}</x14:id>
        </ext>
      </extLst>
    </cfRule>
  </conditionalFormatting>
  <conditionalFormatting sqref="D2:D2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{A020452A-DCA2-4FD3-85FC-076A07B6A40F}</x14:id>
        </ext>
      </extLst>
    </cfRule>
  </conditionalFormatting>
  <conditionalFormatting sqref="C2:D2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{2DBF5650-29C3-4D70-A06E-47B16E5C86AB}</x14:id>
        </ext>
      </extLst>
    </cfRule>
  </conditionalFormatting>
  <conditionalFormatting sqref="C2:D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{F2B3B203-D6B9-4299-9FB7-F7FDA63413AC}</x14:id>
        </ext>
      </extLst>
    </cfRule>
  </conditionalFormatting>
  <conditionalFormatting sqref="C2:D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{71D42750-8D11-42E7-987D-73B3299CA086}</x14:id>
        </ext>
      </extLst>
    </cfRule>
  </conditionalFormatting>
  <conditionalFormatting sqref="C25:D25 C2:C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{CE791CAE-0E0D-4EEC-B854-959AA5E99EC5}</x14:id>
        </ext>
      </extLst>
    </cfRule>
  </conditionalFormatting>
  <conditionalFormatting sqref="C2:C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{C01BF3A5-3954-4D58-81B7-4EC5895AEA20}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{473457AE-2ADD-4FE8-8CB7-48342F51233C}</x14:id>
        </ext>
      </extLst>
    </cfRule>
  </conditionalFormatting>
  <hyperlinks>
    <hyperlink ref="F1" location="Mündəricat!A1" display="Mündəricat" xr:uid="{00000000-0004-0000-0A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E6F8CF-2411-4D83-9D2B-B058CACAD8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D2:D20</xm:sqref>
        </x14:conditionalFormatting>
        <x14:conditionalFormatting xmlns:xm="http://schemas.microsoft.com/office/excel/2006/main">
          <x14:cfRule type="dataBar" id="{2EF63BA7-DD44-4DA8-AB8A-A413810F9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F234CA5E-2612-4E7F-BA53-C433DDA4AA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C2:C20</xm:sqref>
        </x14:conditionalFormatting>
        <x14:conditionalFormatting xmlns:xm="http://schemas.microsoft.com/office/excel/2006/main">
          <x14:cfRule type="dataBar" id="{A020452A-DCA2-4FD3-85FC-076A07B6A4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D2:D20</xm:sqref>
        </x14:conditionalFormatting>
        <x14:conditionalFormatting xmlns:xm="http://schemas.microsoft.com/office/excel/2006/main">
          <x14:cfRule type="dataBar" id="{2DBF5650-29C3-4D70-A06E-47B16E5C86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F2B3B203-D6B9-4299-9FB7-F7FDA63413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71D42750-8D11-42E7-987D-73B3299CA0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CE791CAE-0E0D-4EEC-B854-959AA5E99E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C25:D25 C2:C27</xm:sqref>
        </x14:conditionalFormatting>
        <x14:conditionalFormatting xmlns:xm="http://schemas.microsoft.com/office/excel/2006/main">
          <x14:cfRule type="dataBar" id="{C01BF3A5-3954-4D58-81B7-4EC5895AEA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473457AE-2ADD-4FE8-8CB7-48342F5123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G30"/>
  <sheetViews>
    <sheetView tabSelected="1" zoomScale="70" zoomScaleNormal="70" workbookViewId="0">
      <selection activeCell="I20" sqref="I20"/>
    </sheetView>
  </sheetViews>
  <sheetFormatPr defaultRowHeight="14.4" x14ac:dyDescent="0.3"/>
  <cols>
    <col min="2" max="2" width="45.109375" customWidth="1"/>
    <col min="3" max="3" width="31.44140625" customWidth="1"/>
    <col min="4" max="4" width="30.88671875" customWidth="1"/>
    <col min="5" max="5" width="35.109375" customWidth="1"/>
    <col min="7" max="7" width="17.88671875" customWidth="1"/>
  </cols>
  <sheetData>
    <row r="1" spans="1:7" ht="34.5" customHeight="1" x14ac:dyDescent="0.3">
      <c r="A1" s="41" t="s">
        <v>0</v>
      </c>
      <c r="B1" s="42" t="s">
        <v>22</v>
      </c>
      <c r="C1" s="47" t="s">
        <v>68</v>
      </c>
      <c r="D1" s="47" t="s">
        <v>74</v>
      </c>
      <c r="E1" s="48" t="s">
        <v>45</v>
      </c>
      <c r="G1" s="58" t="s">
        <v>46</v>
      </c>
    </row>
    <row r="2" spans="1:7" x14ac:dyDescent="0.3">
      <c r="A2" s="44">
        <v>1</v>
      </c>
      <c r="B2" s="45" t="s">
        <v>65</v>
      </c>
      <c r="C2" s="19">
        <v>1225.6478199999999</v>
      </c>
      <c r="D2" s="19">
        <v>1225.6478199999999</v>
      </c>
      <c r="E2" s="89">
        <f>Table8[[#This Row],[2022 IR Nizamnamə Kapitalı (mln. manat)]]-Table8[[#This Row],[2021 IVR Nizamnamə Kapitalı (mln. manat)]]</f>
        <v>0</v>
      </c>
    </row>
    <row r="3" spans="1:7" x14ac:dyDescent="0.3">
      <c r="A3" s="44">
        <v>2</v>
      </c>
      <c r="B3" s="45" t="s">
        <v>39</v>
      </c>
      <c r="C3" s="19">
        <v>378</v>
      </c>
      <c r="D3" s="13">
        <v>378</v>
      </c>
      <c r="E3" s="89">
        <f>Table8[[#This Row],[2022 IR Nizamnamə Kapitalı (mln. manat)]]-Table8[[#This Row],[2021 IVR Nizamnamə Kapitalı (mln. manat)]]</f>
        <v>0</v>
      </c>
    </row>
    <row r="4" spans="1:7" x14ac:dyDescent="0.3">
      <c r="A4" s="44">
        <v>3</v>
      </c>
      <c r="B4" s="45" t="s">
        <v>19</v>
      </c>
      <c r="C4" s="69">
        <v>364.77253999999999</v>
      </c>
      <c r="D4" s="13">
        <v>364.77253999999999</v>
      </c>
      <c r="E4" s="89">
        <f>Table8[[#This Row],[2022 IR Nizamnamə Kapitalı (mln. manat)]]-Table8[[#This Row],[2021 IVR Nizamnamə Kapitalı (mln. manat)]]</f>
        <v>0</v>
      </c>
    </row>
    <row r="5" spans="1:7" x14ac:dyDescent="0.3">
      <c r="A5" s="44">
        <v>4</v>
      </c>
      <c r="B5" s="45" t="s">
        <v>15</v>
      </c>
      <c r="C5" s="19">
        <v>354.51</v>
      </c>
      <c r="D5" s="13">
        <v>354.51</v>
      </c>
      <c r="E5" s="89">
        <f>Table8[[#This Row],[2022 IR Nizamnamə Kapitalı (mln. manat)]]-Table8[[#This Row],[2021 IVR Nizamnamə Kapitalı (mln. manat)]]</f>
        <v>0</v>
      </c>
    </row>
    <row r="6" spans="1:7" x14ac:dyDescent="0.3">
      <c r="A6" s="44">
        <v>5</v>
      </c>
      <c r="B6" s="45" t="s">
        <v>9</v>
      </c>
      <c r="C6" s="82">
        <v>315.815</v>
      </c>
      <c r="D6" s="13">
        <v>315.815</v>
      </c>
      <c r="E6" s="89">
        <f>Table8[[#This Row],[2022 IR Nizamnamə Kapitalı (mln. manat)]]-Table8[[#This Row],[2021 IVR Nizamnamə Kapitalı (mln. manat)]]</f>
        <v>0</v>
      </c>
    </row>
    <row r="7" spans="1:7" x14ac:dyDescent="0.3">
      <c r="A7" s="44">
        <v>6</v>
      </c>
      <c r="B7" s="45" t="s">
        <v>1</v>
      </c>
      <c r="C7" s="19">
        <v>258.71800000000002</v>
      </c>
      <c r="D7" s="13">
        <v>258.71800000000002</v>
      </c>
      <c r="E7" s="89">
        <f>Table8[[#This Row],[2022 IR Nizamnamə Kapitalı (mln. manat)]]-Table8[[#This Row],[2021 IVR Nizamnamə Kapitalı (mln. manat)]]</f>
        <v>0</v>
      </c>
    </row>
    <row r="8" spans="1:7" x14ac:dyDescent="0.3">
      <c r="A8" s="44">
        <v>7</v>
      </c>
      <c r="B8" s="45" t="s">
        <v>11</v>
      </c>
      <c r="C8" s="19">
        <v>245.85</v>
      </c>
      <c r="D8" s="13">
        <v>245.85</v>
      </c>
      <c r="E8" s="89">
        <f>Table8[[#This Row],[2022 IR Nizamnamə Kapitalı (mln. manat)]]-Table8[[#This Row],[2021 IVR Nizamnamə Kapitalı (mln. manat)]]</f>
        <v>0</v>
      </c>
    </row>
    <row r="9" spans="1:7" x14ac:dyDescent="0.3">
      <c r="A9" s="44">
        <v>8</v>
      </c>
      <c r="B9" s="45" t="s">
        <v>36</v>
      </c>
      <c r="C9" s="19">
        <v>154.6</v>
      </c>
      <c r="D9" s="13">
        <v>154.6</v>
      </c>
      <c r="E9" s="89">
        <f>Table8[[#This Row],[2022 IR Nizamnamə Kapitalı (mln. manat)]]-Table8[[#This Row],[2021 IVR Nizamnamə Kapitalı (mln. manat)]]</f>
        <v>0</v>
      </c>
    </row>
    <row r="10" spans="1:7" x14ac:dyDescent="0.3">
      <c r="A10" s="44">
        <v>9</v>
      </c>
      <c r="B10" s="45" t="s">
        <v>18</v>
      </c>
      <c r="C10" s="19">
        <v>130.68600000000001</v>
      </c>
      <c r="D10" s="13">
        <v>130.68600000000001</v>
      </c>
      <c r="E10" s="89">
        <f>Table8[[#This Row],[2022 IR Nizamnamə Kapitalı (mln. manat)]]-Table8[[#This Row],[2021 IVR Nizamnamə Kapitalı (mln. manat)]]</f>
        <v>0</v>
      </c>
    </row>
    <row r="11" spans="1:7" x14ac:dyDescent="0.3">
      <c r="A11" s="44">
        <v>10</v>
      </c>
      <c r="B11" s="45" t="s">
        <v>10</v>
      </c>
      <c r="C11" s="19">
        <v>112.545</v>
      </c>
      <c r="D11" s="13">
        <v>112.54483</v>
      </c>
      <c r="E11" s="89">
        <f>Table8[[#This Row],[2022 IR Nizamnamə Kapitalı (mln. manat)]]-Table8[[#This Row],[2021 IVR Nizamnamə Kapitalı (mln. manat)]]</f>
        <v>-1.699999999971169E-4</v>
      </c>
    </row>
    <row r="12" spans="1:7" x14ac:dyDescent="0.3">
      <c r="A12" s="44">
        <v>11</v>
      </c>
      <c r="B12" s="45" t="s">
        <v>12</v>
      </c>
      <c r="C12" s="19">
        <v>107.5</v>
      </c>
      <c r="D12" s="13">
        <v>107.5</v>
      </c>
      <c r="E12" s="89">
        <f>Table8[[#This Row],[2022 IR Nizamnamə Kapitalı (mln. manat)]]-Table8[[#This Row],[2021 IVR Nizamnamə Kapitalı (mln. manat)]]</f>
        <v>0</v>
      </c>
    </row>
    <row r="13" spans="1:7" x14ac:dyDescent="0.3">
      <c r="A13" s="44">
        <v>12</v>
      </c>
      <c r="B13" s="45" t="s">
        <v>16</v>
      </c>
      <c r="C13" s="19">
        <v>101.3</v>
      </c>
      <c r="D13" s="13">
        <v>101.3</v>
      </c>
      <c r="E13" s="89">
        <f>Table8[[#This Row],[2022 IR Nizamnamə Kapitalı (mln. manat)]]-Table8[[#This Row],[2021 IVR Nizamnamə Kapitalı (mln. manat)]]</f>
        <v>0</v>
      </c>
    </row>
    <row r="14" spans="1:7" x14ac:dyDescent="0.3">
      <c r="A14" s="44">
        <v>13</v>
      </c>
      <c r="B14" s="45" t="s">
        <v>13</v>
      </c>
      <c r="C14" s="19">
        <v>89.75</v>
      </c>
      <c r="D14" s="13">
        <v>89.75</v>
      </c>
      <c r="E14" s="89">
        <f>Table8[[#This Row],[2022 IR Nizamnamə Kapitalı (mln. manat)]]-Table8[[#This Row],[2021 IVR Nizamnamə Kapitalı (mln. manat)]]</f>
        <v>0</v>
      </c>
    </row>
    <row r="15" spans="1:7" x14ac:dyDescent="0.3">
      <c r="A15" s="44">
        <v>14</v>
      </c>
      <c r="B15" s="45" t="s">
        <v>17</v>
      </c>
      <c r="C15" s="19">
        <v>80.010000000000005</v>
      </c>
      <c r="D15" s="13">
        <v>80.010000000000005</v>
      </c>
      <c r="E15" s="89">
        <f>Table8[[#This Row],[2022 IR Nizamnamə Kapitalı (mln. manat)]]-Table8[[#This Row],[2021 IVR Nizamnamə Kapitalı (mln. manat)]]</f>
        <v>0</v>
      </c>
    </row>
    <row r="16" spans="1:7" x14ac:dyDescent="0.3">
      <c r="A16" s="44">
        <v>15</v>
      </c>
      <c r="B16" s="45" t="s">
        <v>7</v>
      </c>
      <c r="C16" s="19">
        <v>73.611171440000007</v>
      </c>
      <c r="D16" s="13">
        <v>73.611171440000007</v>
      </c>
      <c r="E16" s="89">
        <f>Table8[[#This Row],[2022 IR Nizamnamə Kapitalı (mln. manat)]]-Table8[[#This Row],[2021 IVR Nizamnamə Kapitalı (mln. manat)]]</f>
        <v>0</v>
      </c>
    </row>
    <row r="17" spans="1:5" x14ac:dyDescent="0.3">
      <c r="A17" s="44">
        <v>16</v>
      </c>
      <c r="B17" s="45" t="s">
        <v>8</v>
      </c>
      <c r="C17" s="19">
        <v>73.461089999999999</v>
      </c>
      <c r="D17" s="13">
        <v>73.461089999999999</v>
      </c>
      <c r="E17" s="89">
        <f>Table8[[#This Row],[2022 IR Nizamnamə Kapitalı (mln. manat)]]-Table8[[#This Row],[2021 IVR Nizamnamə Kapitalı (mln. manat)]]</f>
        <v>0</v>
      </c>
    </row>
    <row r="18" spans="1:5" x14ac:dyDescent="0.3">
      <c r="A18" s="44">
        <v>17</v>
      </c>
      <c r="B18" s="45" t="s">
        <v>2</v>
      </c>
      <c r="C18" s="19">
        <v>70.400000000000006</v>
      </c>
      <c r="D18" s="13">
        <v>70.39</v>
      </c>
      <c r="E18" s="89">
        <f>Table8[[#This Row],[2022 IR Nizamnamə Kapitalı (mln. manat)]]-Table8[[#This Row],[2021 IVR Nizamnamə Kapitalı (mln. manat)]]</f>
        <v>-1.0000000000005116E-2</v>
      </c>
    </row>
    <row r="19" spans="1:5" x14ac:dyDescent="0.3">
      <c r="A19" s="44">
        <v>25</v>
      </c>
      <c r="B19" s="45" t="s">
        <v>6</v>
      </c>
      <c r="C19" s="87">
        <v>66.45</v>
      </c>
      <c r="D19" s="13">
        <v>66.45</v>
      </c>
      <c r="E19" s="89">
        <f>Table8[[#This Row],[2022 IR Nizamnamə Kapitalı (mln. manat)]]-Table8[[#This Row],[2021 IVR Nizamnamə Kapitalı (mln. manat)]]</f>
        <v>0</v>
      </c>
    </row>
    <row r="20" spans="1:5" x14ac:dyDescent="0.3">
      <c r="A20" s="44">
        <v>18</v>
      </c>
      <c r="B20" s="45" t="s">
        <v>33</v>
      </c>
      <c r="C20" s="19">
        <v>50</v>
      </c>
      <c r="D20" s="13">
        <v>65.5</v>
      </c>
      <c r="E20" s="89">
        <f>Table8[[#This Row],[2022 IR Nizamnamə Kapitalı (mln. manat)]]-Table8[[#This Row],[2021 IVR Nizamnamə Kapitalı (mln. manat)]]</f>
        <v>15.5</v>
      </c>
    </row>
    <row r="21" spans="1:5" x14ac:dyDescent="0.3">
      <c r="A21" s="44">
        <v>19</v>
      </c>
      <c r="B21" s="45" t="s">
        <v>21</v>
      </c>
      <c r="C21" s="19">
        <v>64.91</v>
      </c>
      <c r="D21" s="13">
        <v>64.91</v>
      </c>
      <c r="E21" s="89">
        <f>Table8[[#This Row],[2022 IR Nizamnamə Kapitalı (mln. manat)]]-Table8[[#This Row],[2021 IVR Nizamnamə Kapitalı (mln. manat)]]</f>
        <v>0</v>
      </c>
    </row>
    <row r="22" spans="1:5" x14ac:dyDescent="0.3">
      <c r="A22" s="44">
        <v>20</v>
      </c>
      <c r="B22" s="45" t="s">
        <v>4</v>
      </c>
      <c r="C22" s="82">
        <v>60</v>
      </c>
      <c r="D22" s="13">
        <v>60</v>
      </c>
      <c r="E22" s="89">
        <f>Table8[[#This Row],[2022 IR Nizamnamə Kapitalı (mln. manat)]]-Table8[[#This Row],[2021 IVR Nizamnamə Kapitalı (mln. manat)]]</f>
        <v>0</v>
      </c>
    </row>
    <row r="23" spans="1:5" x14ac:dyDescent="0.3">
      <c r="A23" s="44">
        <v>21</v>
      </c>
      <c r="B23" s="45" t="s">
        <v>20</v>
      </c>
      <c r="C23" s="19">
        <v>55.380699999999997</v>
      </c>
      <c r="D23" s="13">
        <v>55.380699999999997</v>
      </c>
      <c r="E23" s="89">
        <f>Table8[[#This Row],[2022 IR Nizamnamə Kapitalı (mln. manat)]]-Table8[[#This Row],[2021 IVR Nizamnamə Kapitalı (mln. manat)]]</f>
        <v>0</v>
      </c>
    </row>
    <row r="24" spans="1:5" x14ac:dyDescent="0.3">
      <c r="A24" s="44">
        <v>22</v>
      </c>
      <c r="B24" s="45" t="s">
        <v>37</v>
      </c>
      <c r="C24" s="19">
        <v>52.87</v>
      </c>
      <c r="D24" s="13">
        <v>52.87</v>
      </c>
      <c r="E24" s="89">
        <f>Table8[[#This Row],[2022 IR Nizamnamə Kapitalı (mln. manat)]]-Table8[[#This Row],[2021 IVR Nizamnamə Kapitalı (mln. manat)]]</f>
        <v>0</v>
      </c>
    </row>
    <row r="25" spans="1:5" x14ac:dyDescent="0.3">
      <c r="A25" s="44">
        <v>23</v>
      </c>
      <c r="B25" s="45" t="s">
        <v>3</v>
      </c>
      <c r="C25" s="19">
        <v>50</v>
      </c>
      <c r="D25" s="13">
        <v>50</v>
      </c>
      <c r="E25" s="89">
        <f>Table8[[#This Row],[2022 IR Nizamnamə Kapitalı (mln. manat)]]-Table8[[#This Row],[2021 IVR Nizamnamə Kapitalı (mln. manat)]]</f>
        <v>0</v>
      </c>
    </row>
    <row r="26" spans="1:5" x14ac:dyDescent="0.3">
      <c r="A26" s="44">
        <v>24</v>
      </c>
      <c r="B26" s="45" t="s">
        <v>5</v>
      </c>
      <c r="C26" s="19">
        <v>50</v>
      </c>
      <c r="D26" s="13">
        <v>50</v>
      </c>
      <c r="E26" s="89">
        <f>Table8[[#This Row],[2022 IR Nizamnamə Kapitalı (mln. manat)]]-Table8[[#This Row],[2021 IVR Nizamnamə Kapitalı (mln. manat)]]</f>
        <v>0</v>
      </c>
    </row>
    <row r="27" spans="1:5" x14ac:dyDescent="0.3">
      <c r="A27" s="44">
        <v>26</v>
      </c>
      <c r="B27" s="46" t="s">
        <v>14</v>
      </c>
      <c r="C27" s="13">
        <v>9.42</v>
      </c>
      <c r="D27" s="118">
        <v>9.42</v>
      </c>
      <c r="E27" s="89">
        <f>Table8[[#This Row],[2022 IR Nizamnamə Kapitalı (mln. manat)]]-Table8[[#This Row],[2021 IVR Nizamnamə Kapitalı (mln. manat)]]</f>
        <v>0</v>
      </c>
    </row>
    <row r="30" spans="1:5" x14ac:dyDescent="0.3">
      <c r="B30" s="11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{D74FF2DA-6C47-4265-9A42-12E5A3D04797}</x14:id>
        </ext>
      </extLst>
    </cfRule>
  </conditionalFormatting>
  <hyperlinks>
    <hyperlink ref="G1" location="Mündəricat!A1" display="Mündəricat" xr:uid="{00000000-0004-0000-0B00-000000000000}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4FF2DA-6C47-4265-9A42-12E5A3D047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AL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20" sqref="F20"/>
    </sheetView>
  </sheetViews>
  <sheetFormatPr defaultColWidth="9.109375" defaultRowHeight="14.4" x14ac:dyDescent="0.3"/>
  <cols>
    <col min="1" max="1" width="9.109375" style="4"/>
    <col min="2" max="2" width="42.6640625" style="4" customWidth="1"/>
    <col min="3" max="3" width="17" style="4" customWidth="1"/>
    <col min="4" max="4" width="19" style="4" customWidth="1"/>
    <col min="5" max="5" width="22.88671875" style="4" customWidth="1"/>
    <col min="6" max="6" width="18.6640625" style="4" customWidth="1"/>
    <col min="7" max="16384" width="9.109375" style="4"/>
  </cols>
  <sheetData>
    <row r="1" spans="1:38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38" x14ac:dyDescent="0.3">
      <c r="A2" s="44">
        <v>1</v>
      </c>
      <c r="B2" s="45" t="s">
        <v>11</v>
      </c>
      <c r="C2" s="19">
        <v>179.96</v>
      </c>
      <c r="D2" s="19">
        <v>50.41</v>
      </c>
    </row>
    <row r="3" spans="1:38" x14ac:dyDescent="0.3">
      <c r="A3" s="44">
        <v>2</v>
      </c>
      <c r="B3" s="45" t="s">
        <v>65</v>
      </c>
      <c r="C3" s="19">
        <v>208.77964</v>
      </c>
      <c r="D3" s="19">
        <v>39.22</v>
      </c>
    </row>
    <row r="4" spans="1:38" x14ac:dyDescent="0.3">
      <c r="A4" s="44">
        <v>3</v>
      </c>
      <c r="B4" s="45" t="s">
        <v>15</v>
      </c>
      <c r="C4" s="19">
        <v>90.18</v>
      </c>
      <c r="D4" s="19">
        <v>38.33</v>
      </c>
    </row>
    <row r="5" spans="1:38" x14ac:dyDescent="0.3">
      <c r="A5" s="44">
        <v>4</v>
      </c>
      <c r="B5" s="45" t="s">
        <v>32</v>
      </c>
      <c r="C5" s="19">
        <v>23.06</v>
      </c>
      <c r="D5" s="19">
        <v>9.8800000000000008</v>
      </c>
    </row>
    <row r="6" spans="1:38" x14ac:dyDescent="0.3">
      <c r="A6" s="44">
        <v>5</v>
      </c>
      <c r="B6" s="45" t="s">
        <v>19</v>
      </c>
      <c r="C6" s="19">
        <v>27.289249999999999</v>
      </c>
      <c r="D6" s="19">
        <v>7.0099600000000004</v>
      </c>
    </row>
    <row r="7" spans="1:38" x14ac:dyDescent="0.3">
      <c r="A7" s="44">
        <v>6</v>
      </c>
      <c r="B7" s="45" t="s">
        <v>8</v>
      </c>
      <c r="C7" s="19">
        <v>19.523239300000007</v>
      </c>
      <c r="D7" s="19">
        <v>6.0424699999999998</v>
      </c>
    </row>
    <row r="8" spans="1:38" x14ac:dyDescent="0.3">
      <c r="A8" s="44">
        <v>7</v>
      </c>
      <c r="B8" s="90" t="s">
        <v>9</v>
      </c>
      <c r="C8" s="82">
        <v>4.2130099999999997</v>
      </c>
      <c r="D8" s="82">
        <v>5.49742</v>
      </c>
    </row>
    <row r="9" spans="1:38" x14ac:dyDescent="0.3">
      <c r="A9" s="44">
        <v>8</v>
      </c>
      <c r="B9" s="45" t="s">
        <v>16</v>
      </c>
      <c r="C9" s="19">
        <v>2.7</v>
      </c>
      <c r="D9" s="19">
        <v>5.0999999999999996</v>
      </c>
    </row>
    <row r="10" spans="1:38" x14ac:dyDescent="0.3">
      <c r="A10" s="44">
        <v>9</v>
      </c>
      <c r="B10" s="45" t="s">
        <v>10</v>
      </c>
      <c r="C10" s="19">
        <v>7.7012999999999998</v>
      </c>
      <c r="D10" s="19">
        <v>3.5084200000000001</v>
      </c>
    </row>
    <row r="11" spans="1:38" x14ac:dyDescent="0.3">
      <c r="A11" s="44">
        <v>10</v>
      </c>
      <c r="B11" s="45" t="s">
        <v>12</v>
      </c>
      <c r="C11" s="19">
        <v>1.55223</v>
      </c>
      <c r="D11" s="19">
        <v>3.02</v>
      </c>
    </row>
    <row r="12" spans="1:38" s="91" customFormat="1" x14ac:dyDescent="0.3">
      <c r="A12" s="44">
        <v>11</v>
      </c>
      <c r="B12" s="45" t="s">
        <v>13</v>
      </c>
      <c r="C12" s="19">
        <v>6.3</v>
      </c>
      <c r="D12" s="19">
        <v>2.8069099999999998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3">
      <c r="A13" s="44">
        <v>12</v>
      </c>
      <c r="B13" s="45" t="s">
        <v>33</v>
      </c>
      <c r="C13" s="19">
        <v>7.03</v>
      </c>
      <c r="D13" s="19">
        <v>2.0499999999999998</v>
      </c>
    </row>
    <row r="14" spans="1:38" x14ac:dyDescent="0.3">
      <c r="A14" s="44">
        <v>13</v>
      </c>
      <c r="B14" s="45" t="s">
        <v>2</v>
      </c>
      <c r="C14" s="19">
        <v>9.3000000000000007</v>
      </c>
      <c r="D14" s="19">
        <v>1.85</v>
      </c>
    </row>
    <row r="15" spans="1:38" x14ac:dyDescent="0.3">
      <c r="A15" s="44">
        <v>14</v>
      </c>
      <c r="B15" s="45" t="s">
        <v>4</v>
      </c>
      <c r="C15" s="82">
        <v>2.2000000000000002</v>
      </c>
      <c r="D15" s="82">
        <v>1.5691600000000001</v>
      </c>
    </row>
    <row r="16" spans="1:38" x14ac:dyDescent="0.3">
      <c r="A16" s="44">
        <v>15</v>
      </c>
      <c r="B16" s="45" t="s">
        <v>36</v>
      </c>
      <c r="C16" s="19">
        <v>1.94</v>
      </c>
      <c r="D16" s="19">
        <v>1.39</v>
      </c>
    </row>
    <row r="17" spans="1:4" x14ac:dyDescent="0.3">
      <c r="A17" s="44">
        <v>16</v>
      </c>
      <c r="B17" s="45" t="s">
        <v>17</v>
      </c>
      <c r="C17" s="19">
        <v>0.67</v>
      </c>
      <c r="D17" s="19">
        <v>1.01</v>
      </c>
    </row>
    <row r="18" spans="1:4" x14ac:dyDescent="0.3">
      <c r="A18" s="44">
        <v>17</v>
      </c>
      <c r="B18" s="45" t="s">
        <v>1</v>
      </c>
      <c r="C18" s="19">
        <v>1.1060000000000001</v>
      </c>
      <c r="D18" s="19">
        <v>0.80300000000000005</v>
      </c>
    </row>
    <row r="19" spans="1:4" x14ac:dyDescent="0.3">
      <c r="A19" s="44">
        <v>18</v>
      </c>
      <c r="B19" s="45" t="s">
        <v>5</v>
      </c>
      <c r="C19" s="19">
        <v>0.79300000000000004</v>
      </c>
      <c r="D19" s="19">
        <v>0.76</v>
      </c>
    </row>
    <row r="20" spans="1:4" x14ac:dyDescent="0.3">
      <c r="A20" s="44">
        <v>19</v>
      </c>
      <c r="B20" s="45" t="s">
        <v>20</v>
      </c>
      <c r="C20" s="19">
        <v>-0.93074999999999997</v>
      </c>
      <c r="D20" s="19">
        <v>0.40010000000000001</v>
      </c>
    </row>
    <row r="21" spans="1:4" x14ac:dyDescent="0.3">
      <c r="A21" s="44">
        <v>20</v>
      </c>
      <c r="B21" s="45" t="s">
        <v>39</v>
      </c>
      <c r="C21" s="19">
        <v>11.73312</v>
      </c>
      <c r="D21" s="19">
        <v>0.34533999999999998</v>
      </c>
    </row>
    <row r="22" spans="1:4" x14ac:dyDescent="0.3">
      <c r="A22" s="44">
        <v>21</v>
      </c>
      <c r="B22" s="45" t="s">
        <v>7</v>
      </c>
      <c r="C22" s="19">
        <v>-1.9598941999999999</v>
      </c>
      <c r="D22" s="19">
        <v>0.26880026000000001</v>
      </c>
    </row>
    <row r="23" spans="1:4" x14ac:dyDescent="0.3">
      <c r="A23" s="44">
        <v>22</v>
      </c>
      <c r="B23" s="45" t="s">
        <v>3</v>
      </c>
      <c r="C23" s="19">
        <v>0.55000000000000004</v>
      </c>
      <c r="D23" s="19">
        <v>0.23</v>
      </c>
    </row>
    <row r="24" spans="1:4" x14ac:dyDescent="0.3">
      <c r="A24" s="44">
        <v>23</v>
      </c>
      <c r="B24" s="45" t="s">
        <v>14</v>
      </c>
      <c r="C24" s="19">
        <v>-0.40660000000000002</v>
      </c>
      <c r="D24" s="19">
        <v>-0.22166</v>
      </c>
    </row>
    <row r="25" spans="1:4" x14ac:dyDescent="0.3">
      <c r="A25" s="44">
        <v>24</v>
      </c>
      <c r="B25" s="45" t="s">
        <v>21</v>
      </c>
      <c r="C25" s="19">
        <v>0.41</v>
      </c>
      <c r="D25" s="19">
        <v>-0.57999999999999996</v>
      </c>
    </row>
    <row r="26" spans="1:4" x14ac:dyDescent="0.3">
      <c r="A26" s="44">
        <v>25</v>
      </c>
      <c r="B26" s="45" t="s">
        <v>6</v>
      </c>
      <c r="C26" s="19">
        <v>0.54574999999999996</v>
      </c>
      <c r="D26" s="19">
        <v>-3.2949999999999999</v>
      </c>
    </row>
    <row r="27" spans="1:4" x14ac:dyDescent="0.3">
      <c r="A27" s="44">
        <v>26</v>
      </c>
      <c r="B27" s="46" t="s">
        <v>18</v>
      </c>
      <c r="C27" s="19">
        <v>4.6879999999999997</v>
      </c>
      <c r="D27" s="19">
        <v>-4.1429999999999998</v>
      </c>
    </row>
    <row r="30" spans="1:4" x14ac:dyDescent="0.3">
      <c r="B30" s="109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{9B74B8A0-41FE-4965-9B94-E6F033647458}</x14:id>
        </ext>
      </extLst>
    </cfRule>
  </conditionalFormatting>
  <hyperlinks>
    <hyperlink ref="F1" location="Mündəricat!A1" display="Mündəricat" xr:uid="{00000000-0004-0000-0C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74B8A0-41FE-4965-9B94-E6F0336474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11" sqref="J11"/>
    </sheetView>
  </sheetViews>
  <sheetFormatPr defaultColWidth="9.109375" defaultRowHeight="14.4" x14ac:dyDescent="0.3"/>
  <cols>
    <col min="1" max="1" width="9.109375" style="1"/>
    <col min="2" max="2" width="42.6640625" style="1" customWidth="1"/>
    <col min="3" max="3" width="17" style="1" customWidth="1"/>
    <col min="4" max="4" width="19" style="1" customWidth="1"/>
    <col min="5" max="5" width="9.109375" style="1"/>
    <col min="6" max="6" width="16.33203125" style="1" customWidth="1"/>
    <col min="7" max="16384" width="9.109375" style="1"/>
  </cols>
  <sheetData>
    <row r="1" spans="1:6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6" x14ac:dyDescent="0.3">
      <c r="A2" s="44">
        <v>1</v>
      </c>
      <c r="B2" s="45" t="s">
        <v>11</v>
      </c>
      <c r="C2" s="13">
        <v>366.4</v>
      </c>
      <c r="D2" s="82">
        <v>103.01</v>
      </c>
    </row>
    <row r="3" spans="1:6" x14ac:dyDescent="0.3">
      <c r="A3" s="44">
        <v>2</v>
      </c>
      <c r="B3" s="45" t="s">
        <v>65</v>
      </c>
      <c r="C3" s="13">
        <v>278.02804000000003</v>
      </c>
      <c r="D3" s="19">
        <v>74.089999999999989</v>
      </c>
      <c r="E3" s="4"/>
    </row>
    <row r="4" spans="1:6" x14ac:dyDescent="0.3">
      <c r="A4" s="44">
        <v>3</v>
      </c>
      <c r="B4" s="45" t="s">
        <v>15</v>
      </c>
      <c r="C4" s="13">
        <v>123.75000000000003</v>
      </c>
      <c r="D4" s="82">
        <v>43.509999999999991</v>
      </c>
      <c r="E4" s="4"/>
    </row>
    <row r="5" spans="1:6" x14ac:dyDescent="0.3">
      <c r="A5" s="44">
        <v>4</v>
      </c>
      <c r="B5" s="45" t="s">
        <v>19</v>
      </c>
      <c r="C5" s="19">
        <v>30.114890000000003</v>
      </c>
      <c r="D5" s="82">
        <v>10.378519999999998</v>
      </c>
      <c r="E5" s="4"/>
    </row>
    <row r="6" spans="1:6" x14ac:dyDescent="0.3">
      <c r="A6" s="44">
        <v>5</v>
      </c>
      <c r="B6" s="90" t="s">
        <v>32</v>
      </c>
      <c r="C6" s="19">
        <v>21.960000000000008</v>
      </c>
      <c r="D6" s="19">
        <v>7.83</v>
      </c>
      <c r="E6" s="4"/>
    </row>
    <row r="7" spans="1:6" x14ac:dyDescent="0.3">
      <c r="A7" s="44">
        <v>6</v>
      </c>
      <c r="B7" s="90" t="s">
        <v>8</v>
      </c>
      <c r="C7" s="19">
        <v>14.089231840000007</v>
      </c>
      <c r="D7" s="19">
        <v>5.6905600000000014</v>
      </c>
      <c r="E7" s="4"/>
    </row>
    <row r="8" spans="1:6" x14ac:dyDescent="0.3">
      <c r="A8" s="44">
        <v>7</v>
      </c>
      <c r="B8" s="45" t="s">
        <v>16</v>
      </c>
      <c r="C8" s="19">
        <v>15.599999999999994</v>
      </c>
      <c r="D8" s="82">
        <v>5.3000000000000007</v>
      </c>
      <c r="E8" s="4"/>
    </row>
    <row r="9" spans="1:6" x14ac:dyDescent="0.3">
      <c r="A9" s="44">
        <v>8</v>
      </c>
      <c r="B9" s="45" t="s">
        <v>18</v>
      </c>
      <c r="C9" s="19">
        <v>21.605000000000004</v>
      </c>
      <c r="D9" s="82">
        <v>4.1230000000000011</v>
      </c>
      <c r="E9" s="4"/>
    </row>
    <row r="10" spans="1:6" x14ac:dyDescent="0.3">
      <c r="A10" s="44">
        <v>9</v>
      </c>
      <c r="B10" s="45" t="s">
        <v>12</v>
      </c>
      <c r="C10" s="19">
        <v>1.4921999999999969</v>
      </c>
      <c r="D10" s="82">
        <v>4.1099999999999994</v>
      </c>
      <c r="E10" s="4"/>
    </row>
    <row r="11" spans="1:6" x14ac:dyDescent="0.3">
      <c r="A11" s="44">
        <v>10</v>
      </c>
      <c r="B11" s="45" t="s">
        <v>33</v>
      </c>
      <c r="C11" s="13">
        <v>9.0299999999999994</v>
      </c>
      <c r="D11" s="82">
        <v>3.83</v>
      </c>
      <c r="E11" s="4"/>
    </row>
    <row r="12" spans="1:6" x14ac:dyDescent="0.3">
      <c r="A12" s="44">
        <v>11</v>
      </c>
      <c r="B12" s="45" t="s">
        <v>13</v>
      </c>
      <c r="C12" s="19">
        <v>11.787719999999998</v>
      </c>
      <c r="D12" s="82">
        <v>3.6486900000000002</v>
      </c>
      <c r="E12" s="4"/>
    </row>
    <row r="13" spans="1:6" x14ac:dyDescent="0.3">
      <c r="A13" s="44">
        <v>12</v>
      </c>
      <c r="B13" s="90" t="s">
        <v>9</v>
      </c>
      <c r="C13" s="19">
        <v>-3.4543600000000012</v>
      </c>
      <c r="D13" s="82">
        <v>3.4181900000000001</v>
      </c>
      <c r="E13" s="4"/>
    </row>
    <row r="14" spans="1:6" x14ac:dyDescent="0.3">
      <c r="A14" s="44">
        <v>13</v>
      </c>
      <c r="B14" s="45" t="s">
        <v>10</v>
      </c>
      <c r="C14" s="13">
        <v>48.500349999999997</v>
      </c>
      <c r="D14" s="82">
        <v>3.3027899999999999</v>
      </c>
      <c r="E14" s="4"/>
    </row>
    <row r="15" spans="1:6" x14ac:dyDescent="0.3">
      <c r="A15" s="44">
        <v>14</v>
      </c>
      <c r="B15" s="45" t="s">
        <v>1</v>
      </c>
      <c r="C15" s="19">
        <v>1.2640000000000029</v>
      </c>
      <c r="D15" s="19">
        <v>2.3779999999999966</v>
      </c>
      <c r="E15" s="4"/>
    </row>
    <row r="16" spans="1:6" x14ac:dyDescent="0.3">
      <c r="A16" s="44">
        <v>15</v>
      </c>
      <c r="B16" s="45" t="s">
        <v>36</v>
      </c>
      <c r="C16" s="19">
        <v>-0.79999999999999716</v>
      </c>
      <c r="D16" s="82">
        <v>2.0200000000000014</v>
      </c>
      <c r="E16" s="4"/>
    </row>
    <row r="17" spans="1:5" x14ac:dyDescent="0.3">
      <c r="A17" s="44">
        <v>16</v>
      </c>
      <c r="B17" s="45" t="s">
        <v>2</v>
      </c>
      <c r="C17" s="13">
        <v>9.5800000000000018</v>
      </c>
      <c r="D17" s="19">
        <v>2.02</v>
      </c>
      <c r="E17" s="4"/>
    </row>
    <row r="18" spans="1:5" x14ac:dyDescent="0.3">
      <c r="A18" s="44">
        <v>17</v>
      </c>
      <c r="B18" s="45" t="s">
        <v>20</v>
      </c>
      <c r="C18" s="19">
        <v>5.9486699999999999</v>
      </c>
      <c r="D18" s="82">
        <v>1.9154999999999998</v>
      </c>
      <c r="E18" s="4"/>
    </row>
    <row r="19" spans="1:5" x14ac:dyDescent="0.3">
      <c r="A19" s="44">
        <v>18</v>
      </c>
      <c r="B19" s="45" t="s">
        <v>17</v>
      </c>
      <c r="C19" s="19">
        <v>1.9100000000000001</v>
      </c>
      <c r="D19" s="82">
        <v>1.5199999999999996</v>
      </c>
      <c r="E19" s="4"/>
    </row>
    <row r="20" spans="1:5" x14ac:dyDescent="0.3">
      <c r="A20" s="44">
        <v>19</v>
      </c>
      <c r="B20" s="90" t="s">
        <v>7</v>
      </c>
      <c r="C20" s="31">
        <v>6.2452037499999999</v>
      </c>
      <c r="D20" s="19">
        <v>1.3774110000000002</v>
      </c>
      <c r="E20" s="4"/>
    </row>
    <row r="21" spans="1:5" x14ac:dyDescent="0.3">
      <c r="A21" s="44">
        <v>20</v>
      </c>
      <c r="B21" s="90" t="s">
        <v>4</v>
      </c>
      <c r="C21" s="31">
        <v>2.2000000000000028</v>
      </c>
      <c r="D21" s="19">
        <v>1.3230000000000004</v>
      </c>
      <c r="E21" s="4"/>
    </row>
    <row r="22" spans="1:5" x14ac:dyDescent="0.3">
      <c r="A22" s="44">
        <v>21</v>
      </c>
      <c r="B22" s="90" t="s">
        <v>5</v>
      </c>
      <c r="C22" s="19">
        <v>4.8000000000000016</v>
      </c>
      <c r="D22" s="19">
        <v>5.0000000000000044E-2</v>
      </c>
      <c r="E22" s="4"/>
    </row>
    <row r="23" spans="1:5" x14ac:dyDescent="0.3">
      <c r="A23" s="44">
        <v>22</v>
      </c>
      <c r="B23" s="90" t="s">
        <v>6</v>
      </c>
      <c r="C23" s="31">
        <v>0.13580599999999876</v>
      </c>
      <c r="D23" s="19">
        <v>-9.2999999999999972E-2</v>
      </c>
      <c r="E23" s="4"/>
    </row>
    <row r="24" spans="1:5" x14ac:dyDescent="0.3">
      <c r="A24" s="44">
        <v>23</v>
      </c>
      <c r="B24" s="45" t="s">
        <v>3</v>
      </c>
      <c r="C24" s="13">
        <v>-1.9999999999996021E-2</v>
      </c>
      <c r="D24" s="19">
        <v>-0.16999999999999993</v>
      </c>
      <c r="E24" s="4"/>
    </row>
    <row r="25" spans="1:5" x14ac:dyDescent="0.3">
      <c r="A25" s="44">
        <v>24</v>
      </c>
      <c r="B25" s="45" t="s">
        <v>14</v>
      </c>
      <c r="C25" s="19">
        <v>-0.41904999999999998</v>
      </c>
      <c r="D25" s="82">
        <v>-0.22627999999999998</v>
      </c>
      <c r="E25" s="4"/>
    </row>
    <row r="26" spans="1:5" x14ac:dyDescent="0.3">
      <c r="A26" s="44">
        <v>25</v>
      </c>
      <c r="B26" s="45" t="s">
        <v>21</v>
      </c>
      <c r="C26" s="19">
        <v>0.69999999999999929</v>
      </c>
      <c r="D26" s="82">
        <v>-0.29000000000000004</v>
      </c>
      <c r="E26" s="4"/>
    </row>
    <row r="27" spans="1:5" x14ac:dyDescent="0.3">
      <c r="A27" s="44">
        <v>26</v>
      </c>
      <c r="B27" s="46" t="s">
        <v>39</v>
      </c>
      <c r="C27" s="19">
        <v>-1.5927099999999967</v>
      </c>
      <c r="D27" s="82">
        <v>-0.46613999999999933</v>
      </c>
      <c r="E27" s="4"/>
    </row>
    <row r="29" spans="1:5" x14ac:dyDescent="0.3">
      <c r="B29" s="4"/>
    </row>
    <row r="30" spans="1:5" x14ac:dyDescent="0.3">
      <c r="B30" s="109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{4F7B4B76-5BA3-488A-9A5C-D0C331F4EECB}</x14:id>
        </ext>
      </extLst>
    </cfRule>
  </conditionalFormatting>
  <hyperlinks>
    <hyperlink ref="F1" location="Mündəricat!A1" display="Mündəricat" xr:uid="{00000000-0004-0000-0D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7B4B76-5BA3-488A-9A5C-D0C331F4EE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I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4" sqref="F14"/>
    </sheetView>
  </sheetViews>
  <sheetFormatPr defaultColWidth="9.109375" defaultRowHeight="14.4" x14ac:dyDescent="0.3"/>
  <cols>
    <col min="1" max="1" width="9.5546875" style="1" customWidth="1"/>
    <col min="2" max="2" width="44.44140625" style="1" customWidth="1"/>
    <col min="3" max="3" width="20.5546875" style="1" customWidth="1"/>
    <col min="4" max="4" width="18.6640625" style="1" customWidth="1"/>
    <col min="5" max="5" width="13" style="1" customWidth="1"/>
    <col min="6" max="6" width="14.44140625" style="1" customWidth="1"/>
    <col min="7" max="16384" width="9.109375" style="1"/>
  </cols>
  <sheetData>
    <row r="1" spans="1:9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  <c r="I1" s="1" t="s">
        <v>34</v>
      </c>
    </row>
    <row r="2" spans="1:9" x14ac:dyDescent="0.3">
      <c r="A2" s="44">
        <v>1</v>
      </c>
      <c r="B2" s="45" t="s">
        <v>11</v>
      </c>
      <c r="C2" s="19">
        <v>471.69</v>
      </c>
      <c r="D2" s="19">
        <v>138.08000000000001</v>
      </c>
    </row>
    <row r="3" spans="1:9" x14ac:dyDescent="0.3">
      <c r="A3" s="44">
        <v>2</v>
      </c>
      <c r="B3" s="45" t="s">
        <v>65</v>
      </c>
      <c r="C3" s="19">
        <v>436.5025</v>
      </c>
      <c r="D3" s="19">
        <v>119.08</v>
      </c>
    </row>
    <row r="4" spans="1:9" x14ac:dyDescent="0.3">
      <c r="A4" s="44">
        <v>3</v>
      </c>
      <c r="B4" s="45" t="s">
        <v>15</v>
      </c>
      <c r="C4" s="19">
        <v>224.6</v>
      </c>
      <c r="D4" s="19">
        <v>71.489999999999995</v>
      </c>
    </row>
    <row r="5" spans="1:9" x14ac:dyDescent="0.3">
      <c r="A5" s="44">
        <v>4</v>
      </c>
      <c r="B5" s="45" t="s">
        <v>18</v>
      </c>
      <c r="C5" s="19">
        <v>121.259</v>
      </c>
      <c r="D5" s="19">
        <v>37.307000000000002</v>
      </c>
    </row>
    <row r="6" spans="1:9" x14ac:dyDescent="0.3">
      <c r="A6" s="44">
        <v>5</v>
      </c>
      <c r="B6" s="45" t="s">
        <v>1</v>
      </c>
      <c r="C6" s="19">
        <v>101.053</v>
      </c>
      <c r="D6" s="19">
        <v>30.678999999999998</v>
      </c>
    </row>
    <row r="7" spans="1:9" x14ac:dyDescent="0.3">
      <c r="A7" s="44">
        <v>6</v>
      </c>
      <c r="B7" s="45" t="s">
        <v>8</v>
      </c>
      <c r="C7" s="19">
        <v>90.762026710000001</v>
      </c>
      <c r="D7" s="19">
        <v>29.48563</v>
      </c>
    </row>
    <row r="8" spans="1:9" x14ac:dyDescent="0.3">
      <c r="A8" s="44">
        <v>7</v>
      </c>
      <c r="B8" s="45" t="s">
        <v>19</v>
      </c>
      <c r="C8" s="19">
        <v>93.252319999999997</v>
      </c>
      <c r="D8" s="19">
        <v>24.457470000000001</v>
      </c>
    </row>
    <row r="9" spans="1:9" x14ac:dyDescent="0.3">
      <c r="A9" s="44">
        <v>8</v>
      </c>
      <c r="B9" s="45" t="s">
        <v>32</v>
      </c>
      <c r="C9" s="19">
        <v>69.290000000000006</v>
      </c>
      <c r="D9" s="19">
        <v>21.34</v>
      </c>
    </row>
    <row r="10" spans="1:9" x14ac:dyDescent="0.3">
      <c r="A10" s="44">
        <v>9</v>
      </c>
      <c r="B10" s="45" t="s">
        <v>39</v>
      </c>
      <c r="C10" s="19">
        <v>63.58867</v>
      </c>
      <c r="D10" s="82">
        <v>18.462990000000001</v>
      </c>
    </row>
    <row r="11" spans="1:9" x14ac:dyDescent="0.3">
      <c r="A11" s="44">
        <v>10</v>
      </c>
      <c r="B11" s="45" t="s">
        <v>16</v>
      </c>
      <c r="C11" s="19">
        <v>51.9</v>
      </c>
      <c r="D11" s="19">
        <v>15</v>
      </c>
    </row>
    <row r="12" spans="1:9" x14ac:dyDescent="0.3">
      <c r="A12" s="44">
        <v>11</v>
      </c>
      <c r="B12" s="45" t="s">
        <v>17</v>
      </c>
      <c r="C12" s="19">
        <v>42.46</v>
      </c>
      <c r="D12" s="19">
        <v>13.49</v>
      </c>
    </row>
    <row r="13" spans="1:9" x14ac:dyDescent="0.3">
      <c r="A13" s="44">
        <v>12</v>
      </c>
      <c r="B13" s="45" t="s">
        <v>10</v>
      </c>
      <c r="C13" s="19">
        <v>42.170569999999998</v>
      </c>
      <c r="D13" s="19">
        <v>11.729010000000001</v>
      </c>
    </row>
    <row r="14" spans="1:9" x14ac:dyDescent="0.3">
      <c r="A14" s="44">
        <v>13</v>
      </c>
      <c r="B14" s="45" t="s">
        <v>12</v>
      </c>
      <c r="C14" s="19">
        <v>28.296510000000001</v>
      </c>
      <c r="D14" s="19">
        <v>8.27</v>
      </c>
    </row>
    <row r="15" spans="1:9" x14ac:dyDescent="0.3">
      <c r="A15" s="44">
        <v>14</v>
      </c>
      <c r="B15" s="45" t="s">
        <v>36</v>
      </c>
      <c r="C15" s="19">
        <v>32.299999999999997</v>
      </c>
      <c r="D15" s="19">
        <v>7.56</v>
      </c>
    </row>
    <row r="16" spans="1:9" x14ac:dyDescent="0.3">
      <c r="A16" s="44">
        <v>15</v>
      </c>
      <c r="B16" s="45" t="s">
        <v>6</v>
      </c>
      <c r="C16" s="19">
        <v>25.647205</v>
      </c>
      <c r="D16" s="19">
        <v>6.859</v>
      </c>
    </row>
    <row r="17" spans="1:4" x14ac:dyDescent="0.3">
      <c r="A17" s="44">
        <v>16</v>
      </c>
      <c r="B17" s="45" t="s">
        <v>3</v>
      </c>
      <c r="C17" s="19">
        <v>22.09</v>
      </c>
      <c r="D17" s="19">
        <v>6.52</v>
      </c>
    </row>
    <row r="18" spans="1:4" x14ac:dyDescent="0.3">
      <c r="A18" s="44">
        <v>17</v>
      </c>
      <c r="B18" s="45" t="s">
        <v>9</v>
      </c>
      <c r="C18" s="19">
        <v>17.690529999999999</v>
      </c>
      <c r="D18" s="82">
        <v>6.13795</v>
      </c>
    </row>
    <row r="19" spans="1:4" x14ac:dyDescent="0.3">
      <c r="A19" s="44">
        <v>18</v>
      </c>
      <c r="B19" s="45" t="s">
        <v>4</v>
      </c>
      <c r="C19" s="82">
        <v>27.1</v>
      </c>
      <c r="D19" s="82">
        <v>6.0967500000000001</v>
      </c>
    </row>
    <row r="20" spans="1:4" x14ac:dyDescent="0.3">
      <c r="A20" s="44">
        <v>19</v>
      </c>
      <c r="B20" s="45" t="s">
        <v>33</v>
      </c>
      <c r="C20" s="19">
        <v>21.68</v>
      </c>
      <c r="D20" s="19">
        <v>5.89</v>
      </c>
    </row>
    <row r="21" spans="1:4" x14ac:dyDescent="0.3">
      <c r="A21" s="44">
        <v>20</v>
      </c>
      <c r="B21" s="45" t="s">
        <v>20</v>
      </c>
      <c r="C21" s="19">
        <v>22.240120000000001</v>
      </c>
      <c r="D21" s="19">
        <v>5.79697</v>
      </c>
    </row>
    <row r="22" spans="1:4" x14ac:dyDescent="0.3">
      <c r="A22" s="44">
        <v>21</v>
      </c>
      <c r="B22" s="45" t="s">
        <v>13</v>
      </c>
      <c r="C22" s="19">
        <v>13.51327</v>
      </c>
      <c r="D22" s="19">
        <v>4.4121899999999998</v>
      </c>
    </row>
    <row r="23" spans="1:4" x14ac:dyDescent="0.3">
      <c r="A23" s="44">
        <v>22</v>
      </c>
      <c r="B23" s="45" t="s">
        <v>2</v>
      </c>
      <c r="C23" s="19">
        <v>19.39</v>
      </c>
      <c r="D23" s="19">
        <v>4.24</v>
      </c>
    </row>
    <row r="24" spans="1:4" x14ac:dyDescent="0.3">
      <c r="A24" s="44">
        <v>23</v>
      </c>
      <c r="B24" s="45" t="s">
        <v>21</v>
      </c>
      <c r="C24" s="19">
        <v>12.09</v>
      </c>
      <c r="D24" s="19">
        <v>3.07</v>
      </c>
    </row>
    <row r="25" spans="1:4" x14ac:dyDescent="0.3">
      <c r="A25" s="44">
        <v>24</v>
      </c>
      <c r="B25" s="45" t="s">
        <v>5</v>
      </c>
      <c r="C25" s="19">
        <v>10.416</v>
      </c>
      <c r="D25" s="19">
        <v>1.32</v>
      </c>
    </row>
    <row r="26" spans="1:4" x14ac:dyDescent="0.3">
      <c r="A26" s="44">
        <v>25</v>
      </c>
      <c r="B26" s="45" t="s">
        <v>7</v>
      </c>
      <c r="C26" s="19">
        <v>3.4425750599999998</v>
      </c>
      <c r="D26" s="120">
        <v>0.91306432000000004</v>
      </c>
    </row>
    <row r="27" spans="1:4" x14ac:dyDescent="0.3">
      <c r="A27" s="44">
        <v>26</v>
      </c>
      <c r="B27" s="46" t="s">
        <v>14</v>
      </c>
      <c r="C27" s="19">
        <v>0.28239999999999998</v>
      </c>
      <c r="D27" s="19">
        <v>4.8329999999999998E-2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1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{3D550F50-9BB6-41C7-94F8-ADEA315C66FC}</x14:id>
        </ext>
      </extLst>
    </cfRule>
  </conditionalFormatting>
  <hyperlinks>
    <hyperlink ref="F1" location="Mündəricat!A1" display="Mündəricat" xr:uid="{00000000-0004-0000-0E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50F50-9BB6-41C7-94F8-ADEA315C66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K16" sqref="K16"/>
    </sheetView>
  </sheetViews>
  <sheetFormatPr defaultColWidth="9.109375" defaultRowHeight="14.4" x14ac:dyDescent="0.3"/>
  <cols>
    <col min="1" max="1" width="9.44140625" style="1" customWidth="1"/>
    <col min="2" max="2" width="40.33203125" style="1" customWidth="1"/>
    <col min="3" max="3" width="19.5546875" style="1" customWidth="1"/>
    <col min="4" max="4" width="19" style="1" customWidth="1"/>
    <col min="5" max="5" width="9.109375" style="1"/>
    <col min="6" max="6" width="18.5546875" style="1" customWidth="1"/>
    <col min="7" max="16384" width="9.109375" style="1"/>
  </cols>
  <sheetData>
    <row r="1" spans="1:6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6" x14ac:dyDescent="0.3">
      <c r="A2" s="44">
        <v>1</v>
      </c>
      <c r="B2" s="45" t="s">
        <v>11</v>
      </c>
      <c r="C2" s="19">
        <v>68.75</v>
      </c>
      <c r="D2" s="19">
        <v>19.14</v>
      </c>
    </row>
    <row r="3" spans="1:6" x14ac:dyDescent="0.3">
      <c r="A3" s="44">
        <v>2</v>
      </c>
      <c r="B3" s="45" t="s">
        <v>65</v>
      </c>
      <c r="C3" s="19">
        <v>86.602099999999993</v>
      </c>
      <c r="D3" s="19">
        <v>16.690000000000001</v>
      </c>
    </row>
    <row r="4" spans="1:6" x14ac:dyDescent="0.3">
      <c r="A4" s="44">
        <v>3</v>
      </c>
      <c r="B4" s="45" t="s">
        <v>18</v>
      </c>
      <c r="C4" s="19">
        <v>41.472999999999999</v>
      </c>
      <c r="D4" s="19">
        <v>13.38</v>
      </c>
    </row>
    <row r="5" spans="1:6" x14ac:dyDescent="0.3">
      <c r="A5" s="44">
        <v>4</v>
      </c>
      <c r="B5" s="45" t="s">
        <v>1</v>
      </c>
      <c r="C5" s="19">
        <v>47.366</v>
      </c>
      <c r="D5" s="19">
        <v>13.204000000000001</v>
      </c>
    </row>
    <row r="6" spans="1:6" x14ac:dyDescent="0.3">
      <c r="A6" s="44">
        <v>5</v>
      </c>
      <c r="B6" s="45" t="s">
        <v>15</v>
      </c>
      <c r="C6" s="19">
        <v>52.8</v>
      </c>
      <c r="D6" s="19">
        <v>12.12</v>
      </c>
    </row>
    <row r="7" spans="1:6" x14ac:dyDescent="0.3">
      <c r="A7" s="44">
        <v>6</v>
      </c>
      <c r="B7" s="45" t="s">
        <v>8</v>
      </c>
      <c r="C7" s="19">
        <v>34.003701649999996</v>
      </c>
      <c r="D7" s="19">
        <v>11.09503</v>
      </c>
    </row>
    <row r="8" spans="1:6" x14ac:dyDescent="0.3">
      <c r="A8" s="44">
        <v>7</v>
      </c>
      <c r="B8" s="45" t="s">
        <v>12</v>
      </c>
      <c r="C8" s="19">
        <v>28.106470000000002</v>
      </c>
      <c r="D8" s="19">
        <v>8.08</v>
      </c>
    </row>
    <row r="9" spans="1:6" x14ac:dyDescent="0.3">
      <c r="A9" s="44">
        <v>8</v>
      </c>
      <c r="B9" s="45" t="s">
        <v>17</v>
      </c>
      <c r="C9" s="19">
        <v>27.32</v>
      </c>
      <c r="D9" s="19">
        <v>7.82</v>
      </c>
    </row>
    <row r="10" spans="1:6" x14ac:dyDescent="0.3">
      <c r="A10" s="44">
        <v>9</v>
      </c>
      <c r="B10" s="45" t="s">
        <v>39</v>
      </c>
      <c r="C10" s="19">
        <v>19.626850000000001</v>
      </c>
      <c r="D10" s="19">
        <v>6.55755</v>
      </c>
    </row>
    <row r="11" spans="1:6" x14ac:dyDescent="0.3">
      <c r="A11" s="44">
        <v>10</v>
      </c>
      <c r="B11" s="45" t="s">
        <v>19</v>
      </c>
      <c r="C11" s="19">
        <v>19.59507</v>
      </c>
      <c r="D11" s="19">
        <v>5.4098800000000002</v>
      </c>
    </row>
    <row r="12" spans="1:6" x14ac:dyDescent="0.3">
      <c r="A12" s="44">
        <v>11</v>
      </c>
      <c r="B12" s="45" t="s">
        <v>16</v>
      </c>
      <c r="C12" s="19">
        <v>13.3</v>
      </c>
      <c r="D12" s="19">
        <v>4.5</v>
      </c>
    </row>
    <row r="13" spans="1:6" x14ac:dyDescent="0.3">
      <c r="A13" s="44">
        <v>12</v>
      </c>
      <c r="B13" s="45" t="s">
        <v>32</v>
      </c>
      <c r="C13" s="19">
        <v>13.23</v>
      </c>
      <c r="D13" s="19">
        <v>4.2300000000000004</v>
      </c>
    </row>
    <row r="14" spans="1:6" x14ac:dyDescent="0.3">
      <c r="A14" s="44">
        <v>13</v>
      </c>
      <c r="B14" s="45" t="s">
        <v>6</v>
      </c>
      <c r="C14" s="19">
        <v>15.517336999999999</v>
      </c>
      <c r="D14" s="19">
        <v>4.0060000000000002</v>
      </c>
    </row>
    <row r="15" spans="1:6" x14ac:dyDescent="0.3">
      <c r="A15" s="44">
        <v>14</v>
      </c>
      <c r="B15" s="45" t="s">
        <v>4</v>
      </c>
      <c r="C15" s="19">
        <v>14.4</v>
      </c>
      <c r="D15" s="82">
        <v>2.7099199999999999</v>
      </c>
    </row>
    <row r="16" spans="1:6" x14ac:dyDescent="0.3">
      <c r="A16" s="44">
        <v>15</v>
      </c>
      <c r="B16" s="45" t="s">
        <v>36</v>
      </c>
      <c r="C16" s="19">
        <v>14.42</v>
      </c>
      <c r="D16" s="19">
        <v>2.48</v>
      </c>
    </row>
    <row r="17" spans="1:4" x14ac:dyDescent="0.3">
      <c r="A17" s="44">
        <v>16</v>
      </c>
      <c r="B17" s="45" t="s">
        <v>10</v>
      </c>
      <c r="C17" s="19">
        <v>7.33352</v>
      </c>
      <c r="D17" s="19">
        <v>2.3682400000000001</v>
      </c>
    </row>
    <row r="18" spans="1:4" x14ac:dyDescent="0.3">
      <c r="A18" s="44">
        <v>17</v>
      </c>
      <c r="B18" s="45" t="s">
        <v>21</v>
      </c>
      <c r="C18" s="19">
        <v>8.9600000000000009</v>
      </c>
      <c r="D18" s="19">
        <v>2.2799999999999998</v>
      </c>
    </row>
    <row r="19" spans="1:4" x14ac:dyDescent="0.3">
      <c r="A19" s="44">
        <v>18</v>
      </c>
      <c r="B19" s="45" t="s">
        <v>3</v>
      </c>
      <c r="C19" s="19">
        <v>6.34</v>
      </c>
      <c r="D19" s="19">
        <v>2.12</v>
      </c>
    </row>
    <row r="20" spans="1:4" x14ac:dyDescent="0.3">
      <c r="A20" s="44">
        <v>19</v>
      </c>
      <c r="B20" s="45" t="s">
        <v>9</v>
      </c>
      <c r="C20" s="19">
        <v>4.8348500000000003</v>
      </c>
      <c r="D20" s="82">
        <v>1.80592</v>
      </c>
    </row>
    <row r="21" spans="1:4" x14ac:dyDescent="0.3">
      <c r="A21" s="44">
        <v>20</v>
      </c>
      <c r="B21" s="45" t="s">
        <v>33</v>
      </c>
      <c r="C21" s="19">
        <v>7.43</v>
      </c>
      <c r="D21" s="19">
        <v>1.65</v>
      </c>
    </row>
    <row r="22" spans="1:4" x14ac:dyDescent="0.3">
      <c r="A22" s="44">
        <v>21</v>
      </c>
      <c r="B22" s="45" t="s">
        <v>2</v>
      </c>
      <c r="C22" s="19">
        <v>1.75</v>
      </c>
      <c r="D22" s="19">
        <v>0.56000000000000005</v>
      </c>
    </row>
    <row r="23" spans="1:4" x14ac:dyDescent="0.3">
      <c r="A23" s="44">
        <v>22</v>
      </c>
      <c r="B23" s="45" t="s">
        <v>5</v>
      </c>
      <c r="C23" s="19">
        <v>1.853</v>
      </c>
      <c r="D23" s="19">
        <v>0.46</v>
      </c>
    </row>
    <row r="24" spans="1:4" x14ac:dyDescent="0.3">
      <c r="A24" s="44">
        <v>23</v>
      </c>
      <c r="B24" s="45" t="s">
        <v>20</v>
      </c>
      <c r="C24" s="19">
        <v>1.38276</v>
      </c>
      <c r="D24" s="19">
        <v>0.39005000000000001</v>
      </c>
    </row>
    <row r="25" spans="1:4" x14ac:dyDescent="0.3">
      <c r="A25" s="44">
        <v>24</v>
      </c>
      <c r="B25" s="45" t="s">
        <v>13</v>
      </c>
      <c r="C25" s="19">
        <v>0.81779999999999997</v>
      </c>
      <c r="D25" s="19">
        <v>0.25126999999999999</v>
      </c>
    </row>
    <row r="26" spans="1:4" x14ac:dyDescent="0.3">
      <c r="A26" s="44">
        <v>25</v>
      </c>
      <c r="B26" s="45" t="s">
        <v>7</v>
      </c>
      <c r="C26" s="19">
        <v>-0.30024613999999999</v>
      </c>
      <c r="D26" s="19">
        <v>7.8170489999999995E-2</v>
      </c>
    </row>
    <row r="27" spans="1:4" x14ac:dyDescent="0.3">
      <c r="A27" s="44">
        <v>26</v>
      </c>
      <c r="B27" s="46" t="s">
        <v>14</v>
      </c>
      <c r="C27" s="19">
        <v>1.617E-2</v>
      </c>
      <c r="D27" s="19">
        <v>9.0000000000000006E-5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9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{C95E0E8D-C83F-4FCE-A301-951D0ECDFA75}</x14:id>
        </ext>
      </extLst>
    </cfRule>
  </conditionalFormatting>
  <hyperlinks>
    <hyperlink ref="F1" location="Mündəricat!A1" display="Mündəricat" xr:uid="{00000000-0004-0000-0F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5E0E8D-C83F-4FCE-A301-951D0ECDF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K17" sqref="K17"/>
    </sheetView>
  </sheetViews>
  <sheetFormatPr defaultColWidth="9.109375" defaultRowHeight="14.4" x14ac:dyDescent="0.3"/>
  <cols>
    <col min="1" max="1" width="9.109375" style="1"/>
    <col min="2" max="2" width="40.88671875" style="1" customWidth="1"/>
    <col min="3" max="3" width="18.109375" style="1" customWidth="1"/>
    <col min="4" max="4" width="18.33203125" style="1" customWidth="1"/>
    <col min="5" max="5" width="9.109375" style="1"/>
    <col min="6" max="6" width="16.109375" style="1" customWidth="1"/>
    <col min="7" max="16384" width="9.109375" style="1"/>
  </cols>
  <sheetData>
    <row r="1" spans="1:6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6" x14ac:dyDescent="0.3">
      <c r="A2" s="44">
        <v>1</v>
      </c>
      <c r="B2" s="45" t="s">
        <v>11</v>
      </c>
      <c r="C2" s="13">
        <v>300.83999999999997</v>
      </c>
      <c r="D2" s="19">
        <v>87.74</v>
      </c>
    </row>
    <row r="3" spans="1:6" x14ac:dyDescent="0.3">
      <c r="A3" s="44">
        <v>2</v>
      </c>
      <c r="B3" s="45" t="s">
        <v>65</v>
      </c>
      <c r="C3" s="13">
        <v>168.14913000000001</v>
      </c>
      <c r="D3" s="19">
        <v>30.62</v>
      </c>
    </row>
    <row r="4" spans="1:6" x14ac:dyDescent="0.3">
      <c r="A4" s="44">
        <v>3</v>
      </c>
      <c r="B4" s="45" t="s">
        <v>15</v>
      </c>
      <c r="C4" s="13">
        <v>127.68</v>
      </c>
      <c r="D4" s="19">
        <v>26.31</v>
      </c>
    </row>
    <row r="5" spans="1:6" x14ac:dyDescent="0.3">
      <c r="A5" s="44">
        <v>4</v>
      </c>
      <c r="B5" s="45" t="s">
        <v>12</v>
      </c>
      <c r="C5" s="13">
        <v>34.416409999999999</v>
      </c>
      <c r="D5" s="19">
        <v>11.15</v>
      </c>
    </row>
    <row r="6" spans="1:6" x14ac:dyDescent="0.3">
      <c r="A6" s="44">
        <v>5</v>
      </c>
      <c r="B6" s="45" t="s">
        <v>18</v>
      </c>
      <c r="C6" s="13">
        <v>39.813000000000002</v>
      </c>
      <c r="D6" s="19">
        <v>10.622</v>
      </c>
    </row>
    <row r="7" spans="1:6" x14ac:dyDescent="0.3">
      <c r="A7" s="44">
        <v>6</v>
      </c>
      <c r="B7" s="45" t="s">
        <v>16</v>
      </c>
      <c r="C7" s="13">
        <v>29.7</v>
      </c>
      <c r="D7" s="19">
        <v>10.1</v>
      </c>
    </row>
    <row r="8" spans="1:6" x14ac:dyDescent="0.3">
      <c r="A8" s="44">
        <v>7</v>
      </c>
      <c r="B8" s="45" t="s">
        <v>8</v>
      </c>
      <c r="C8" s="13">
        <v>23.107679999999995</v>
      </c>
      <c r="D8" s="19">
        <v>6.1266400000000001</v>
      </c>
    </row>
    <row r="9" spans="1:6" x14ac:dyDescent="0.3">
      <c r="A9" s="44">
        <v>8</v>
      </c>
      <c r="B9" s="45" t="s">
        <v>9</v>
      </c>
      <c r="C9" s="13">
        <v>7.22072</v>
      </c>
      <c r="D9" s="82">
        <v>5.3702100000000002</v>
      </c>
    </row>
    <row r="10" spans="1:6" x14ac:dyDescent="0.3">
      <c r="A10" s="44">
        <v>9</v>
      </c>
      <c r="B10" s="45" t="s">
        <v>19</v>
      </c>
      <c r="C10" s="13">
        <v>13.688890000000001</v>
      </c>
      <c r="D10" s="19">
        <v>5.2122999999999999</v>
      </c>
    </row>
    <row r="11" spans="1:6" x14ac:dyDescent="0.3">
      <c r="A11" s="44">
        <v>10</v>
      </c>
      <c r="B11" s="45" t="s">
        <v>20</v>
      </c>
      <c r="C11" s="13">
        <v>14.38481</v>
      </c>
      <c r="D11" s="19">
        <v>3.8931100000000001</v>
      </c>
    </row>
    <row r="12" spans="1:6" x14ac:dyDescent="0.3">
      <c r="A12" s="44">
        <v>11</v>
      </c>
      <c r="B12" s="45" t="s">
        <v>36</v>
      </c>
      <c r="C12" s="13">
        <v>14.73</v>
      </c>
      <c r="D12" s="19">
        <v>3.54</v>
      </c>
    </row>
    <row r="13" spans="1:6" x14ac:dyDescent="0.3">
      <c r="A13" s="44">
        <v>12</v>
      </c>
      <c r="B13" s="45" t="s">
        <v>10</v>
      </c>
      <c r="C13" s="13">
        <v>13.83221</v>
      </c>
      <c r="D13" s="19">
        <v>3.3778100000000002</v>
      </c>
    </row>
    <row r="14" spans="1:6" x14ac:dyDescent="0.3">
      <c r="A14" s="44">
        <v>13</v>
      </c>
      <c r="B14" s="45" t="s">
        <v>32</v>
      </c>
      <c r="C14" s="13">
        <v>9.9499999999999993</v>
      </c>
      <c r="D14" s="19">
        <v>3.14</v>
      </c>
    </row>
    <row r="15" spans="1:6" x14ac:dyDescent="0.3">
      <c r="A15" s="44">
        <v>14</v>
      </c>
      <c r="B15" s="45" t="s">
        <v>3</v>
      </c>
      <c r="C15" s="13">
        <v>13.56</v>
      </c>
      <c r="D15" s="19">
        <v>3.1</v>
      </c>
    </row>
    <row r="16" spans="1:6" x14ac:dyDescent="0.3">
      <c r="A16" s="44">
        <v>15</v>
      </c>
      <c r="B16" s="45" t="s">
        <v>33</v>
      </c>
      <c r="C16" s="13">
        <v>8.18</v>
      </c>
      <c r="D16" s="19">
        <v>3.09</v>
      </c>
    </row>
    <row r="17" spans="1:4" x14ac:dyDescent="0.3">
      <c r="A17" s="44">
        <v>16</v>
      </c>
      <c r="B17" s="45" t="s">
        <v>2</v>
      </c>
      <c r="C17" s="13">
        <v>8.92</v>
      </c>
      <c r="D17" s="19">
        <v>1.94</v>
      </c>
    </row>
    <row r="18" spans="1:4" x14ac:dyDescent="0.3">
      <c r="A18" s="44">
        <v>17</v>
      </c>
      <c r="B18" s="45" t="s">
        <v>1</v>
      </c>
      <c r="C18" s="13">
        <v>10.909000000000001</v>
      </c>
      <c r="D18" s="19">
        <v>1.8080000000000001</v>
      </c>
    </row>
    <row r="19" spans="1:4" x14ac:dyDescent="0.3">
      <c r="A19" s="44">
        <v>18</v>
      </c>
      <c r="B19" s="45" t="s">
        <v>17</v>
      </c>
      <c r="C19" s="13">
        <v>6.53</v>
      </c>
      <c r="D19" s="19">
        <v>1.75</v>
      </c>
    </row>
    <row r="20" spans="1:4" x14ac:dyDescent="0.3">
      <c r="A20" s="44">
        <v>19</v>
      </c>
      <c r="B20" s="45" t="s">
        <v>4</v>
      </c>
      <c r="C20" s="13">
        <v>5.7</v>
      </c>
      <c r="D20" s="82">
        <v>1.5953299999999999</v>
      </c>
    </row>
    <row r="21" spans="1:4" x14ac:dyDescent="0.3">
      <c r="A21" s="44">
        <v>20</v>
      </c>
      <c r="B21" s="45" t="s">
        <v>39</v>
      </c>
      <c r="C21" s="13">
        <v>3.5884200000000002</v>
      </c>
      <c r="D21" s="19">
        <v>1.3193699999999999</v>
      </c>
    </row>
    <row r="22" spans="1:4" x14ac:dyDescent="0.3">
      <c r="A22" s="44">
        <v>21</v>
      </c>
      <c r="B22" s="45" t="s">
        <v>13</v>
      </c>
      <c r="C22" s="13">
        <v>4.8931500000000003</v>
      </c>
      <c r="D22" s="19">
        <v>1.27308</v>
      </c>
    </row>
    <row r="23" spans="1:4" x14ac:dyDescent="0.3">
      <c r="A23" s="44">
        <v>22</v>
      </c>
      <c r="B23" s="45" t="s">
        <v>21</v>
      </c>
      <c r="C23" s="13">
        <v>7.58</v>
      </c>
      <c r="D23" s="19">
        <v>1.21</v>
      </c>
    </row>
    <row r="24" spans="1:4" x14ac:dyDescent="0.3">
      <c r="A24" s="44">
        <v>23</v>
      </c>
      <c r="B24" s="45" t="s">
        <v>6</v>
      </c>
      <c r="C24" s="13">
        <v>5.8320759999999998</v>
      </c>
      <c r="D24" s="19">
        <v>1.056</v>
      </c>
    </row>
    <row r="25" spans="1:4" x14ac:dyDescent="0.3">
      <c r="A25" s="44">
        <v>24</v>
      </c>
      <c r="B25" s="45" t="s">
        <v>5</v>
      </c>
      <c r="C25" s="13">
        <v>2.2360000000000002</v>
      </c>
      <c r="D25" s="19">
        <v>0.6</v>
      </c>
    </row>
    <row r="26" spans="1:4" x14ac:dyDescent="0.3">
      <c r="A26" s="44">
        <v>25</v>
      </c>
      <c r="B26" s="45" t="s">
        <v>7</v>
      </c>
      <c r="C26" s="13">
        <v>0.56041005999999993</v>
      </c>
      <c r="D26" s="19">
        <v>4.1560310000000003E-2</v>
      </c>
    </row>
    <row r="27" spans="1:4" x14ac:dyDescent="0.3">
      <c r="A27" s="44">
        <v>26</v>
      </c>
      <c r="B27" s="46" t="s">
        <v>14</v>
      </c>
      <c r="C27" s="118">
        <v>1.7919999999999998E-2</v>
      </c>
      <c r="D27" s="19">
        <v>2.8800000000000002E-3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9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{1895B94C-95F8-4AB5-BA16-1D166B0D3E79}</x14:id>
        </ext>
      </extLst>
    </cfRule>
  </conditionalFormatting>
  <hyperlinks>
    <hyperlink ref="F1" location="Mündəricat!A1" display="Mündəricat" xr:uid="{00000000-0004-0000-10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5B94C-95F8-4AB5-BA16-1D166B0D3E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F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I20" sqref="I20"/>
    </sheetView>
  </sheetViews>
  <sheetFormatPr defaultColWidth="9.109375" defaultRowHeight="14.4" x14ac:dyDescent="0.3"/>
  <cols>
    <col min="1" max="1" width="9.109375" style="1"/>
    <col min="2" max="2" width="40.5546875" style="1" customWidth="1"/>
    <col min="3" max="3" width="18.33203125" style="1" customWidth="1"/>
    <col min="4" max="4" width="17.6640625" style="1" customWidth="1"/>
    <col min="5" max="5" width="9.109375" style="1"/>
    <col min="6" max="6" width="16.33203125" style="1" customWidth="1"/>
    <col min="7" max="16384" width="9.109375" style="1"/>
  </cols>
  <sheetData>
    <row r="1" spans="1:6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6" x14ac:dyDescent="0.3">
      <c r="A2" s="44">
        <v>1</v>
      </c>
      <c r="B2" s="45" t="s">
        <v>11</v>
      </c>
      <c r="C2" s="13">
        <v>337.38</v>
      </c>
      <c r="D2" s="19">
        <v>103.67</v>
      </c>
    </row>
    <row r="3" spans="1:6" x14ac:dyDescent="0.3">
      <c r="A3" s="44">
        <v>2</v>
      </c>
      <c r="B3" s="45" t="s">
        <v>65</v>
      </c>
      <c r="C3" s="13">
        <v>240.02149</v>
      </c>
      <c r="D3" s="19">
        <v>58.92</v>
      </c>
    </row>
    <row r="4" spans="1:6" x14ac:dyDescent="0.3">
      <c r="A4" s="44">
        <v>3</v>
      </c>
      <c r="B4" s="45" t="s">
        <v>15</v>
      </c>
      <c r="C4" s="13">
        <v>175.73</v>
      </c>
      <c r="D4" s="19">
        <v>42.17</v>
      </c>
    </row>
    <row r="5" spans="1:6" x14ac:dyDescent="0.3">
      <c r="A5" s="44">
        <v>4</v>
      </c>
      <c r="B5" s="45" t="s">
        <v>18</v>
      </c>
      <c r="C5" s="13">
        <v>97.994</v>
      </c>
      <c r="D5" s="19">
        <v>30.425999999999998</v>
      </c>
    </row>
    <row r="6" spans="1:6" x14ac:dyDescent="0.3">
      <c r="A6" s="44">
        <v>5</v>
      </c>
      <c r="B6" s="45" t="s">
        <v>8</v>
      </c>
      <c r="C6" s="13">
        <v>65.77677322000001</v>
      </c>
      <c r="D6" s="19">
        <v>18.82668</v>
      </c>
    </row>
    <row r="7" spans="1:6" x14ac:dyDescent="0.3">
      <c r="A7" s="44">
        <v>6</v>
      </c>
      <c r="B7" s="45" t="s">
        <v>1</v>
      </c>
      <c r="C7" s="13">
        <v>63.332000000000001</v>
      </c>
      <c r="D7" s="19">
        <v>16.905000000000001</v>
      </c>
    </row>
    <row r="8" spans="1:6" x14ac:dyDescent="0.3">
      <c r="A8" s="44">
        <v>7</v>
      </c>
      <c r="B8" s="45" t="s">
        <v>16</v>
      </c>
      <c r="C8" s="13">
        <v>52.7</v>
      </c>
      <c r="D8" s="19">
        <v>15.3</v>
      </c>
    </row>
    <row r="9" spans="1:6" x14ac:dyDescent="0.3">
      <c r="A9" s="44">
        <v>8</v>
      </c>
      <c r="B9" s="45" t="s">
        <v>19</v>
      </c>
      <c r="C9" s="13">
        <v>57.231250000000003</v>
      </c>
      <c r="D9" s="19">
        <v>13.88137</v>
      </c>
    </row>
    <row r="10" spans="1:6" x14ac:dyDescent="0.3">
      <c r="A10" s="44">
        <v>9</v>
      </c>
      <c r="B10" s="45" t="s">
        <v>39</v>
      </c>
      <c r="C10" s="13">
        <v>49.142949999999999</v>
      </c>
      <c r="D10" s="19">
        <v>13.690950000000001</v>
      </c>
    </row>
    <row r="11" spans="1:6" x14ac:dyDescent="0.3">
      <c r="A11" s="44">
        <v>10</v>
      </c>
      <c r="B11" s="45" t="s">
        <v>32</v>
      </c>
      <c r="C11" s="13">
        <v>44.05</v>
      </c>
      <c r="D11" s="19">
        <v>12.42</v>
      </c>
    </row>
    <row r="12" spans="1:6" x14ac:dyDescent="0.3">
      <c r="A12" s="44">
        <v>11</v>
      </c>
      <c r="B12" s="45" t="s">
        <v>10</v>
      </c>
      <c r="C12" s="13">
        <v>0.16891</v>
      </c>
      <c r="D12" s="19">
        <v>9.4357900000000008</v>
      </c>
    </row>
    <row r="13" spans="1:6" x14ac:dyDescent="0.3">
      <c r="A13" s="44">
        <v>12</v>
      </c>
      <c r="B13" s="45" t="s">
        <v>3</v>
      </c>
      <c r="C13" s="13">
        <v>29.33</v>
      </c>
      <c r="D13" s="19">
        <v>7.67</v>
      </c>
    </row>
    <row r="14" spans="1:6" x14ac:dyDescent="0.3">
      <c r="A14" s="44">
        <v>13</v>
      </c>
      <c r="B14" s="45" t="s">
        <v>20</v>
      </c>
      <c r="C14" s="13">
        <v>29.293500000000002</v>
      </c>
      <c r="D14" s="19">
        <v>7.3845299999999998</v>
      </c>
    </row>
    <row r="15" spans="1:6" x14ac:dyDescent="0.3">
      <c r="A15" s="44">
        <v>14</v>
      </c>
      <c r="B15" s="45" t="s">
        <v>12</v>
      </c>
      <c r="C15" s="13">
        <v>33.114249999999998</v>
      </c>
      <c r="D15" s="19">
        <v>7.23</v>
      </c>
    </row>
    <row r="16" spans="1:6" x14ac:dyDescent="0.3">
      <c r="A16" s="44">
        <v>15</v>
      </c>
      <c r="B16" s="45" t="s">
        <v>36</v>
      </c>
      <c r="C16" s="13">
        <v>33.409999999999997</v>
      </c>
      <c r="D16" s="19">
        <v>6.6</v>
      </c>
    </row>
    <row r="17" spans="1:4" x14ac:dyDescent="0.3">
      <c r="A17" s="44">
        <v>16</v>
      </c>
      <c r="B17" s="45" t="s">
        <v>9</v>
      </c>
      <c r="C17" s="13">
        <v>23.530760000000001</v>
      </c>
      <c r="D17" s="82">
        <v>6.2840499999999997</v>
      </c>
    </row>
    <row r="18" spans="1:4" x14ac:dyDescent="0.3">
      <c r="A18" s="44">
        <v>17</v>
      </c>
      <c r="B18" s="45" t="s">
        <v>17</v>
      </c>
      <c r="C18" s="13">
        <v>19.760000000000002</v>
      </c>
      <c r="D18" s="19">
        <v>5.9</v>
      </c>
    </row>
    <row r="19" spans="1:4" x14ac:dyDescent="0.3">
      <c r="A19" s="44">
        <v>18</v>
      </c>
      <c r="B19" s="45" t="s">
        <v>6</v>
      </c>
      <c r="C19" s="13">
        <v>15.826138</v>
      </c>
      <c r="D19" s="19">
        <v>4.0019999999999998</v>
      </c>
    </row>
    <row r="20" spans="1:4" x14ac:dyDescent="0.3">
      <c r="A20" s="44">
        <v>19</v>
      </c>
      <c r="B20" s="45" t="s">
        <v>4</v>
      </c>
      <c r="C20" s="13">
        <v>16.2</v>
      </c>
      <c r="D20" s="82">
        <v>3.65916</v>
      </c>
    </row>
    <row r="21" spans="1:4" x14ac:dyDescent="0.3">
      <c r="A21" s="44">
        <v>20</v>
      </c>
      <c r="B21" s="45" t="s">
        <v>2</v>
      </c>
      <c r="C21" s="13">
        <v>16.98</v>
      </c>
      <c r="D21" s="19">
        <v>3.6</v>
      </c>
    </row>
    <row r="22" spans="1:4" x14ac:dyDescent="0.3">
      <c r="A22" s="44">
        <v>21</v>
      </c>
      <c r="B22" s="45" t="s">
        <v>33</v>
      </c>
      <c r="C22" s="13">
        <v>13.4</v>
      </c>
      <c r="D22" s="19">
        <v>3.5</v>
      </c>
    </row>
    <row r="23" spans="1:4" x14ac:dyDescent="0.3">
      <c r="A23" s="44">
        <v>22</v>
      </c>
      <c r="B23" s="45" t="s">
        <v>21</v>
      </c>
      <c r="C23" s="13">
        <v>10.01</v>
      </c>
      <c r="D23" s="19">
        <v>2.29</v>
      </c>
    </row>
    <row r="24" spans="1:4" x14ac:dyDescent="0.3">
      <c r="A24" s="44">
        <v>23</v>
      </c>
      <c r="B24" s="45" t="s">
        <v>13</v>
      </c>
      <c r="C24" s="13">
        <v>5.8009000000000004</v>
      </c>
      <c r="D24" s="19">
        <v>1.78531</v>
      </c>
    </row>
    <row r="25" spans="1:4" x14ac:dyDescent="0.3">
      <c r="A25" s="44">
        <v>24</v>
      </c>
      <c r="B25" s="45" t="s">
        <v>5</v>
      </c>
      <c r="C25" s="13">
        <v>5.9989999999999997</v>
      </c>
      <c r="D25" s="19">
        <v>1.41</v>
      </c>
    </row>
    <row r="26" spans="1:4" x14ac:dyDescent="0.3">
      <c r="A26" s="44">
        <v>25</v>
      </c>
      <c r="B26" s="45" t="s">
        <v>14</v>
      </c>
      <c r="C26" s="13">
        <v>0.70320000000000005</v>
      </c>
      <c r="D26" s="19">
        <v>0.27739999999999998</v>
      </c>
    </row>
    <row r="27" spans="1:4" x14ac:dyDescent="0.3">
      <c r="A27" s="44">
        <v>26</v>
      </c>
      <c r="B27" s="46" t="s">
        <v>7</v>
      </c>
      <c r="C27" s="118">
        <v>-1.9419724899999999</v>
      </c>
      <c r="D27" s="19">
        <v>-0.50095686000000006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9"/>
      <c r="C30" s="4"/>
    </row>
    <row r="31" spans="1:4" x14ac:dyDescent="0.3">
      <c r="C31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{A76B3A6B-D8AD-4EBA-AAE2-3ED329747834}</x14:id>
        </ext>
      </extLst>
    </cfRule>
  </conditionalFormatting>
  <hyperlinks>
    <hyperlink ref="F1" location="Mündəricat!A1" display="Mündəricat" xr:uid="{00000000-0004-0000-11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B3A6B-D8AD-4EBA-AAE2-3ED3297478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ColWidth="9.109375" defaultRowHeight="14.4" x14ac:dyDescent="0.3"/>
  <cols>
    <col min="1" max="1" width="9.109375" style="1"/>
    <col min="2" max="2" width="41.5546875" style="1" customWidth="1"/>
    <col min="3" max="3" width="18.109375" style="1" customWidth="1"/>
    <col min="4" max="4" width="18.5546875" style="1" customWidth="1"/>
    <col min="5" max="5" width="9.109375" style="1"/>
    <col min="6" max="6" width="15.33203125" style="1" customWidth="1"/>
    <col min="7" max="16384" width="9.109375" style="1"/>
  </cols>
  <sheetData>
    <row r="1" spans="1:6" x14ac:dyDescent="0.3">
      <c r="A1" s="49" t="s">
        <v>0</v>
      </c>
      <c r="B1" s="50" t="s">
        <v>22</v>
      </c>
      <c r="C1" s="51" t="s">
        <v>67</v>
      </c>
      <c r="D1" s="67" t="s">
        <v>73</v>
      </c>
      <c r="F1" s="58" t="s">
        <v>46</v>
      </c>
    </row>
    <row r="2" spans="1:6" x14ac:dyDescent="0.3">
      <c r="A2" s="44">
        <v>1</v>
      </c>
      <c r="B2" s="45" t="s">
        <v>11</v>
      </c>
      <c r="C2" s="13">
        <v>135.02000000000001</v>
      </c>
      <c r="D2" s="19">
        <v>36.93</v>
      </c>
    </row>
    <row r="3" spans="1:6" x14ac:dyDescent="0.3">
      <c r="A3" s="44">
        <v>2</v>
      </c>
      <c r="B3" s="45" t="s">
        <v>65</v>
      </c>
      <c r="C3" s="13">
        <v>18.087119999999999</v>
      </c>
      <c r="D3" s="19">
        <v>25.9</v>
      </c>
    </row>
    <row r="4" spans="1:6" x14ac:dyDescent="0.3">
      <c r="A4" s="44">
        <v>3</v>
      </c>
      <c r="B4" s="45" t="s">
        <v>15</v>
      </c>
      <c r="C4" s="13">
        <v>33.57</v>
      </c>
      <c r="D4" s="19">
        <v>8.6</v>
      </c>
    </row>
    <row r="5" spans="1:6" x14ac:dyDescent="0.3">
      <c r="A5" s="44">
        <v>4</v>
      </c>
      <c r="B5" s="45" t="s">
        <v>18</v>
      </c>
      <c r="C5" s="13">
        <v>16.917999999999999</v>
      </c>
      <c r="D5" s="19">
        <v>8.2669999999999995</v>
      </c>
    </row>
    <row r="6" spans="1:6" x14ac:dyDescent="0.3">
      <c r="A6" s="44">
        <v>5</v>
      </c>
      <c r="B6" s="45" t="s">
        <v>6</v>
      </c>
      <c r="C6" s="13">
        <v>-0.409945</v>
      </c>
      <c r="D6" s="19">
        <v>3.2010000000000001</v>
      </c>
    </row>
    <row r="7" spans="1:6" x14ac:dyDescent="0.3">
      <c r="A7" s="44">
        <v>6</v>
      </c>
      <c r="B7" s="45" t="s">
        <v>19</v>
      </c>
      <c r="C7" s="13">
        <v>-1.9084300000000001</v>
      </c>
      <c r="D7" s="19">
        <v>2.0154999999999998</v>
      </c>
    </row>
    <row r="8" spans="1:6" x14ac:dyDescent="0.3">
      <c r="A8" s="44">
        <v>7</v>
      </c>
      <c r="B8" s="45" t="s">
        <v>33</v>
      </c>
      <c r="C8" s="13">
        <v>0.24</v>
      </c>
      <c r="D8" s="19">
        <v>1.77</v>
      </c>
    </row>
    <row r="9" spans="1:6" x14ac:dyDescent="0.3">
      <c r="A9" s="44">
        <v>8</v>
      </c>
      <c r="B9" s="45" t="s">
        <v>1</v>
      </c>
      <c r="C9" s="13">
        <v>0.158</v>
      </c>
      <c r="D9" s="19">
        <v>1.575</v>
      </c>
    </row>
    <row r="10" spans="1:6" x14ac:dyDescent="0.3">
      <c r="A10" s="44">
        <v>9</v>
      </c>
      <c r="B10" s="45" t="s">
        <v>20</v>
      </c>
      <c r="C10" s="13">
        <v>6.2806699999999998</v>
      </c>
      <c r="D10" s="19">
        <v>1.13697</v>
      </c>
    </row>
    <row r="11" spans="1:6" x14ac:dyDescent="0.3">
      <c r="A11" s="44">
        <v>10</v>
      </c>
      <c r="B11" s="45" t="s">
        <v>12</v>
      </c>
      <c r="C11" s="13">
        <v>-6.003E-2</v>
      </c>
      <c r="D11" s="19">
        <v>1.0900000000000001</v>
      </c>
    </row>
    <row r="12" spans="1:6" x14ac:dyDescent="0.3">
      <c r="A12" s="44">
        <v>11</v>
      </c>
      <c r="B12" s="45" t="s">
        <v>5</v>
      </c>
      <c r="C12" s="13">
        <v>3.79</v>
      </c>
      <c r="D12" s="19">
        <v>0.89</v>
      </c>
    </row>
    <row r="13" spans="1:6" x14ac:dyDescent="0.3">
      <c r="A13" s="44">
        <v>12</v>
      </c>
      <c r="B13" s="45" t="s">
        <v>36</v>
      </c>
      <c r="C13" s="13">
        <v>-5.23</v>
      </c>
      <c r="D13" s="19">
        <v>0.75700000000000001</v>
      </c>
    </row>
    <row r="14" spans="1:6" x14ac:dyDescent="0.3">
      <c r="A14" s="44">
        <v>13</v>
      </c>
      <c r="B14" s="45" t="s">
        <v>17</v>
      </c>
      <c r="C14" s="13">
        <v>1.08</v>
      </c>
      <c r="D14" s="19">
        <v>0.5</v>
      </c>
    </row>
    <row r="15" spans="1:6" x14ac:dyDescent="0.3">
      <c r="A15" s="44">
        <v>14</v>
      </c>
      <c r="B15" s="45" t="s">
        <v>16</v>
      </c>
      <c r="C15" s="13">
        <v>13</v>
      </c>
      <c r="D15" s="19">
        <v>0.2</v>
      </c>
    </row>
    <row r="16" spans="1:6" x14ac:dyDescent="0.3">
      <c r="A16" s="44">
        <v>15</v>
      </c>
      <c r="B16" s="45" t="s">
        <v>2</v>
      </c>
      <c r="C16" s="13">
        <v>-2.63</v>
      </c>
      <c r="D16" s="19">
        <v>0.17</v>
      </c>
    </row>
    <row r="17" spans="1:4" x14ac:dyDescent="0.3">
      <c r="A17" s="44">
        <v>16</v>
      </c>
      <c r="B17" s="45" t="s">
        <v>13</v>
      </c>
      <c r="C17" s="13">
        <v>3.7446199999999998</v>
      </c>
      <c r="D17" s="19">
        <v>0.14008000000000001</v>
      </c>
    </row>
    <row r="18" spans="1:4" x14ac:dyDescent="0.3">
      <c r="A18" s="44">
        <v>17</v>
      </c>
      <c r="B18" s="45" t="s">
        <v>21</v>
      </c>
      <c r="C18" s="13">
        <v>0.3</v>
      </c>
      <c r="D18" s="19">
        <v>0.1</v>
      </c>
    </row>
    <row r="19" spans="1:4" x14ac:dyDescent="0.3">
      <c r="A19" s="44">
        <v>18</v>
      </c>
      <c r="B19" s="45" t="s">
        <v>14</v>
      </c>
      <c r="C19" s="13">
        <v>-1.239E-2</v>
      </c>
      <c r="D19" s="19">
        <v>-4.6100000000000004E-3</v>
      </c>
    </row>
    <row r="20" spans="1:4" x14ac:dyDescent="0.3">
      <c r="A20" s="44">
        <v>19</v>
      </c>
      <c r="B20" s="45" t="s">
        <v>7</v>
      </c>
      <c r="C20" s="13">
        <v>-3.7331660100000001</v>
      </c>
      <c r="D20" s="19">
        <v>-0.10669702</v>
      </c>
    </row>
    <row r="21" spans="1:4" x14ac:dyDescent="0.3">
      <c r="A21" s="44">
        <v>20</v>
      </c>
      <c r="B21" s="45" t="s">
        <v>8</v>
      </c>
      <c r="C21" s="13">
        <v>-6.4181299999999997</v>
      </c>
      <c r="D21" s="19">
        <v>-0.35189999999999999</v>
      </c>
    </row>
    <row r="22" spans="1:4" x14ac:dyDescent="0.3">
      <c r="A22" s="44">
        <v>21</v>
      </c>
      <c r="B22" s="45" t="s">
        <v>3</v>
      </c>
      <c r="C22" s="13">
        <v>-0.91</v>
      </c>
      <c r="D22" s="19">
        <v>-0.41</v>
      </c>
    </row>
    <row r="23" spans="1:4" x14ac:dyDescent="0.3">
      <c r="A23" s="44">
        <v>22</v>
      </c>
      <c r="B23" s="45" t="s">
        <v>4</v>
      </c>
      <c r="C23" s="13">
        <v>8.3000000000000001E-3</v>
      </c>
      <c r="D23" s="82">
        <v>-0.64253000000000005</v>
      </c>
    </row>
    <row r="24" spans="1:4" x14ac:dyDescent="0.3">
      <c r="A24" s="44">
        <v>23</v>
      </c>
      <c r="B24" s="45" t="s">
        <v>39</v>
      </c>
      <c r="C24" s="13">
        <v>-13.32583</v>
      </c>
      <c r="D24" s="19">
        <v>-0.81147999999999998</v>
      </c>
    </row>
    <row r="25" spans="1:4" x14ac:dyDescent="0.3">
      <c r="A25" s="44">
        <v>24</v>
      </c>
      <c r="B25" s="45" t="s">
        <v>10</v>
      </c>
      <c r="C25" s="13">
        <v>2.2427100000000002</v>
      </c>
      <c r="D25" s="19">
        <v>-1.03285</v>
      </c>
    </row>
    <row r="26" spans="1:4" x14ac:dyDescent="0.3">
      <c r="A26" s="44">
        <v>25</v>
      </c>
      <c r="B26" s="45" t="s">
        <v>9</v>
      </c>
      <c r="C26" s="13">
        <v>-8.5035799999999995</v>
      </c>
      <c r="D26" s="82">
        <v>-2.0792199999999998</v>
      </c>
    </row>
    <row r="27" spans="1:4" x14ac:dyDescent="0.3">
      <c r="A27" s="44">
        <v>26</v>
      </c>
      <c r="B27" s="46" t="s">
        <v>32</v>
      </c>
      <c r="C27" s="13">
        <v>-9.76</v>
      </c>
      <c r="D27" s="19">
        <v>-3.34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9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{6A858D75-ADFE-4172-A352-A262A9C6A9C0}</x14:id>
        </ext>
      </extLst>
    </cfRule>
  </conditionalFormatting>
  <hyperlinks>
    <hyperlink ref="F1" location="Mündəricat!A1" display="Mündəricat" xr:uid="{00000000-0004-0000-12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858D75-ADFE-4172-A352-A262A9C6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2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5" sqref="G35"/>
    </sheetView>
  </sheetViews>
  <sheetFormatPr defaultColWidth="9.109375" defaultRowHeight="13.8" x14ac:dyDescent="0.3"/>
  <cols>
    <col min="1" max="1" width="9.109375" style="17"/>
    <col min="2" max="2" width="40.33203125" style="17" customWidth="1"/>
    <col min="3" max="6" width="17.44140625" style="21" customWidth="1"/>
    <col min="7" max="7" width="24.109375" style="21" customWidth="1"/>
    <col min="8" max="8" width="17.44140625" style="21" customWidth="1"/>
    <col min="9" max="9" width="19.6640625" style="21" customWidth="1"/>
    <col min="10" max="13" width="17.44140625" style="21" customWidth="1"/>
    <col min="14" max="14" width="35.44140625" style="21" bestFit="1" customWidth="1"/>
    <col min="15" max="15" width="16.109375" style="21" hidden="1" customWidth="1"/>
    <col min="16" max="16" width="27.44140625" style="21" hidden="1" customWidth="1"/>
    <col min="17" max="17" width="30.6640625" style="21" hidden="1" customWidth="1"/>
    <col min="18" max="18" width="21.5546875" style="21" hidden="1" customWidth="1"/>
    <col min="19" max="16384" width="9.109375" style="20"/>
  </cols>
  <sheetData>
    <row r="1" spans="1:18" s="17" customFormat="1" ht="41.4" x14ac:dyDescent="0.3">
      <c r="A1" s="14" t="s">
        <v>0</v>
      </c>
      <c r="B1" s="14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42</v>
      </c>
      <c r="H1" s="16" t="s">
        <v>27</v>
      </c>
      <c r="I1" s="16" t="s">
        <v>28</v>
      </c>
      <c r="J1" s="16" t="s">
        <v>29</v>
      </c>
      <c r="K1" s="16" t="s">
        <v>30</v>
      </c>
      <c r="L1" s="16" t="s">
        <v>35</v>
      </c>
      <c r="M1" s="16" t="s">
        <v>31</v>
      </c>
      <c r="N1" s="16" t="s">
        <v>43</v>
      </c>
      <c r="O1" s="63" t="s">
        <v>44</v>
      </c>
      <c r="P1" s="64" t="s">
        <v>40</v>
      </c>
      <c r="Q1" s="65" t="s">
        <v>41</v>
      </c>
      <c r="R1" s="66" t="s">
        <v>38</v>
      </c>
    </row>
    <row r="2" spans="1:18" ht="14.4" x14ac:dyDescent="0.3">
      <c r="A2" s="18">
        <v>1</v>
      </c>
      <c r="B2" s="81" t="s">
        <v>65</v>
      </c>
      <c r="C2" s="87">
        <v>11649.88</v>
      </c>
      <c r="D2" s="88">
        <v>3277.87</v>
      </c>
      <c r="E2" s="87">
        <v>8837.11</v>
      </c>
      <c r="F2" s="87">
        <v>1476.4</v>
      </c>
      <c r="G2" s="13">
        <v>1225.6478199999999</v>
      </c>
      <c r="H2" s="19">
        <v>39.22</v>
      </c>
      <c r="I2" s="19">
        <f>J2-K2+L2-M2</f>
        <v>74.089999999999989</v>
      </c>
      <c r="J2" s="19">
        <v>119.08</v>
      </c>
      <c r="K2" s="19">
        <v>16.690000000000001</v>
      </c>
      <c r="L2" s="19">
        <v>30.62</v>
      </c>
      <c r="M2" s="19">
        <v>58.92</v>
      </c>
      <c r="N2" s="19">
        <v>25.9</v>
      </c>
      <c r="O2" s="19"/>
      <c r="P2" s="27">
        <f t="shared" ref="P2" si="0">J2-K2+L2-M2</f>
        <v>74.089999999999989</v>
      </c>
      <c r="Q2" s="19">
        <f>Table13[[#This Row],[Hesablanmış XƏM]]-I2</f>
        <v>0</v>
      </c>
      <c r="R2" s="84">
        <f>I2-N2-O2-H2</f>
        <v>8.9699999999999918</v>
      </c>
    </row>
    <row r="3" spans="1:18" x14ac:dyDescent="0.3">
      <c r="A3" s="18">
        <v>2</v>
      </c>
      <c r="B3" s="81" t="s">
        <v>1</v>
      </c>
      <c r="C3" s="19">
        <v>983.61599999999999</v>
      </c>
      <c r="D3" s="19">
        <v>666.92499999999995</v>
      </c>
      <c r="E3" s="19">
        <v>744.61099999999999</v>
      </c>
      <c r="F3" s="19">
        <v>90.436000000000007</v>
      </c>
      <c r="G3" s="19">
        <v>258.71800000000002</v>
      </c>
      <c r="H3" s="19">
        <v>0.80300000000000005</v>
      </c>
      <c r="I3" s="19">
        <f>J3-K3+L3-M3</f>
        <v>2.3779999999999966</v>
      </c>
      <c r="J3" s="19">
        <v>30.678999999999998</v>
      </c>
      <c r="K3" s="19">
        <v>13.204000000000001</v>
      </c>
      <c r="L3" s="19">
        <v>1.8080000000000001</v>
      </c>
      <c r="M3" s="19">
        <v>16.905000000000001</v>
      </c>
      <c r="N3" s="19">
        <v>1.575</v>
      </c>
      <c r="O3" s="19"/>
      <c r="P3" s="27">
        <f t="shared" ref="P3" si="1">J3-K3+L3-M3</f>
        <v>2.3779999999999966</v>
      </c>
      <c r="Q3" s="19">
        <f>Table13[[#This Row],[Hesablanmış XƏM]]-I3</f>
        <v>0</v>
      </c>
      <c r="R3" s="68">
        <f>I3-N3-O3-H3</f>
        <v>-3.4416913763379853E-15</v>
      </c>
    </row>
    <row r="4" spans="1:18" x14ac:dyDescent="0.3">
      <c r="A4" s="18">
        <v>3</v>
      </c>
      <c r="B4" s="81" t="s">
        <v>2</v>
      </c>
      <c r="C4" s="19">
        <v>264.08</v>
      </c>
      <c r="D4" s="19">
        <v>146.25</v>
      </c>
      <c r="E4" s="19">
        <v>104.3</v>
      </c>
      <c r="F4" s="19">
        <v>83.13</v>
      </c>
      <c r="G4" s="19">
        <v>70.39</v>
      </c>
      <c r="H4" s="19">
        <v>1.85</v>
      </c>
      <c r="I4" s="19">
        <f t="shared" ref="I4:I27" si="2">J4-K4+L4-M4</f>
        <v>2.02</v>
      </c>
      <c r="J4" s="19">
        <v>4.24</v>
      </c>
      <c r="K4" s="19">
        <v>0.56000000000000005</v>
      </c>
      <c r="L4" s="19">
        <v>1.94</v>
      </c>
      <c r="M4" s="19">
        <v>3.6</v>
      </c>
      <c r="N4" s="19">
        <v>0.17</v>
      </c>
      <c r="O4" s="19"/>
      <c r="P4" s="27">
        <f t="shared" ref="P4:P27" si="3">J4-K4+L4-M4</f>
        <v>2.02</v>
      </c>
      <c r="Q4" s="19">
        <f>Table13[[#This Row],[Hesablanmış XƏM]]-I4</f>
        <v>0</v>
      </c>
      <c r="R4" s="68">
        <f>I4-N4-O4-H4</f>
        <v>0</v>
      </c>
    </row>
    <row r="5" spans="1:18" x14ac:dyDescent="0.3">
      <c r="A5" s="18">
        <v>4</v>
      </c>
      <c r="B5" s="81" t="s">
        <v>3</v>
      </c>
      <c r="C5" s="19">
        <v>439.27</v>
      </c>
      <c r="D5" s="19">
        <v>245.1</v>
      </c>
      <c r="E5" s="19">
        <v>199.43</v>
      </c>
      <c r="F5" s="19">
        <v>54.83</v>
      </c>
      <c r="G5" s="19">
        <v>50</v>
      </c>
      <c r="H5" s="19">
        <v>0.23</v>
      </c>
      <c r="I5" s="19">
        <f t="shared" si="2"/>
        <v>-0.16999999999999993</v>
      </c>
      <c r="J5" s="19">
        <v>6.52</v>
      </c>
      <c r="K5" s="19">
        <v>2.12</v>
      </c>
      <c r="L5" s="19">
        <v>3.1</v>
      </c>
      <c r="M5" s="19">
        <v>7.67</v>
      </c>
      <c r="N5" s="19">
        <v>-0.41</v>
      </c>
      <c r="O5" s="19"/>
      <c r="P5" s="27">
        <f>J5-K5+L5-M5</f>
        <v>-0.16999999999999993</v>
      </c>
      <c r="Q5" s="19">
        <f>Table13[[#This Row],[Hesablanmış XƏM]]-I5</f>
        <v>0</v>
      </c>
      <c r="R5" s="30">
        <f>I5-N5-O5-H5</f>
        <v>1.0000000000000037E-2</v>
      </c>
    </row>
    <row r="6" spans="1:18" s="85" customFormat="1" x14ac:dyDescent="0.3">
      <c r="A6" s="18">
        <v>5</v>
      </c>
      <c r="B6" s="81" t="s">
        <v>4</v>
      </c>
      <c r="C6" s="82">
        <v>810.56857000000002</v>
      </c>
      <c r="D6" s="82">
        <v>253.23213999999999</v>
      </c>
      <c r="E6" s="82">
        <v>507.93295999999998</v>
      </c>
      <c r="F6" s="82">
        <v>106.81368999999999</v>
      </c>
      <c r="G6" s="82">
        <v>60</v>
      </c>
      <c r="H6" s="82">
        <v>1.5691600000000001</v>
      </c>
      <c r="I6" s="19">
        <f t="shared" si="2"/>
        <v>1.3230000000000004</v>
      </c>
      <c r="J6" s="82">
        <v>6.0967500000000001</v>
      </c>
      <c r="K6" s="82">
        <v>2.7099199999999999</v>
      </c>
      <c r="L6" s="82">
        <v>1.5953299999999999</v>
      </c>
      <c r="M6" s="82">
        <v>3.65916</v>
      </c>
      <c r="N6" s="82">
        <v>-0.64253000000000005</v>
      </c>
      <c r="O6" s="82"/>
      <c r="P6" s="83">
        <f t="shared" si="3"/>
        <v>1.3230000000000004</v>
      </c>
      <c r="Q6" s="82">
        <f>Table13[[#This Row],[Hesablanmış XƏM]]-I6</f>
        <v>0</v>
      </c>
      <c r="R6" s="84">
        <f t="shared" ref="R6:R26" si="4">I6-N6-O6-H6</f>
        <v>0.39637000000000033</v>
      </c>
    </row>
    <row r="7" spans="1:18" ht="14.25" customHeight="1" x14ac:dyDescent="0.3">
      <c r="A7" s="18">
        <v>6</v>
      </c>
      <c r="B7" s="81" t="s">
        <v>5</v>
      </c>
      <c r="C7" s="19">
        <v>176.75</v>
      </c>
      <c r="D7" s="19">
        <v>116.84</v>
      </c>
      <c r="E7" s="19">
        <v>58.9</v>
      </c>
      <c r="F7" s="19">
        <v>71.760000000000005</v>
      </c>
      <c r="G7" s="19">
        <v>50</v>
      </c>
      <c r="H7" s="19">
        <v>0.76</v>
      </c>
      <c r="I7" s="19">
        <f t="shared" si="2"/>
        <v>5.0000000000000044E-2</v>
      </c>
      <c r="J7" s="19">
        <v>1.32</v>
      </c>
      <c r="K7" s="19">
        <v>0.46</v>
      </c>
      <c r="L7" s="19">
        <v>0.6</v>
      </c>
      <c r="M7" s="19">
        <v>1.41</v>
      </c>
      <c r="N7" s="19">
        <v>0.89</v>
      </c>
      <c r="O7" s="19"/>
      <c r="P7" s="27">
        <f>J7-K7+L7-M7</f>
        <v>5.0000000000000044E-2</v>
      </c>
      <c r="Q7" s="82">
        <f>Table13[[#This Row],[Hesablanmış XƏM]]-I7</f>
        <v>0</v>
      </c>
      <c r="R7" s="30">
        <f>I7-N7-O7-H7</f>
        <v>-1.6</v>
      </c>
    </row>
    <row r="8" spans="1:18" x14ac:dyDescent="0.3">
      <c r="A8" s="18">
        <v>7</v>
      </c>
      <c r="B8" s="81" t="s">
        <v>6</v>
      </c>
      <c r="C8" s="19">
        <v>356.78800000000001</v>
      </c>
      <c r="D8" s="87">
        <v>247.43799999999999</v>
      </c>
      <c r="E8" s="19">
        <f>15.829+130.507</f>
        <v>146.33600000000001</v>
      </c>
      <c r="F8" s="19">
        <v>51.655999999999999</v>
      </c>
      <c r="G8" s="87">
        <v>66.45</v>
      </c>
      <c r="H8" s="19">
        <v>-3.2949999999999999</v>
      </c>
      <c r="I8" s="19">
        <f t="shared" si="2"/>
        <v>-9.2999999999999972E-2</v>
      </c>
      <c r="J8" s="19">
        <v>6.859</v>
      </c>
      <c r="K8" s="19">
        <v>4.0060000000000002</v>
      </c>
      <c r="L8" s="19">
        <v>1.056</v>
      </c>
      <c r="M8" s="19">
        <v>4.0019999999999998</v>
      </c>
      <c r="N8" s="19">
        <v>3.2010000000000001</v>
      </c>
      <c r="O8" s="19"/>
      <c r="P8" s="27">
        <f>J8-K8+L8-M8</f>
        <v>-9.2999999999999972E-2</v>
      </c>
      <c r="Q8" s="82">
        <f>Table13[[#This Row],[Hesablanmış XƏM]]-I8</f>
        <v>0</v>
      </c>
      <c r="R8" s="30">
        <f>I8-N8-O8-H8</f>
        <v>9.9999999999988987E-4</v>
      </c>
    </row>
    <row r="9" spans="1:18" x14ac:dyDescent="0.3">
      <c r="A9" s="18">
        <v>8</v>
      </c>
      <c r="B9" s="81" t="s">
        <v>7</v>
      </c>
      <c r="C9" s="19">
        <v>89.492035430000001</v>
      </c>
      <c r="D9" s="19">
        <v>9.3391948100000004</v>
      </c>
      <c r="E9" s="19">
        <v>9.5726614600000008</v>
      </c>
      <c r="F9" s="19">
        <v>53.804345810000001</v>
      </c>
      <c r="G9" s="19">
        <v>73.611171440000007</v>
      </c>
      <c r="H9" s="19">
        <v>0.26880026000000001</v>
      </c>
      <c r="I9" s="19">
        <f t="shared" si="2"/>
        <v>1.3774110000000002</v>
      </c>
      <c r="J9" s="19">
        <v>0.91306432000000004</v>
      </c>
      <c r="K9" s="19">
        <v>7.8170489999999995E-2</v>
      </c>
      <c r="L9" s="19">
        <f>(-0.02995279)+0.03984001+0.02972549+0.0019476</f>
        <v>4.1560310000000003E-2</v>
      </c>
      <c r="M9" s="19">
        <f>(-0.05793021)+(-0.44302665)</f>
        <v>-0.50095686000000006</v>
      </c>
      <c r="N9" s="19">
        <v>-0.10669702</v>
      </c>
      <c r="O9" s="19"/>
      <c r="P9" s="27">
        <f>J9-K9+L9-M9</f>
        <v>1.3774110000000002</v>
      </c>
      <c r="Q9" s="82">
        <f>Table13[[#This Row],[Hesablanmış XƏM]]-I9</f>
        <v>0</v>
      </c>
      <c r="R9" s="84">
        <f t="shared" si="4"/>
        <v>1.21530776</v>
      </c>
    </row>
    <row r="10" spans="1:18" x14ac:dyDescent="0.3">
      <c r="A10" s="18">
        <v>9</v>
      </c>
      <c r="B10" s="81" t="s">
        <v>37</v>
      </c>
      <c r="C10" s="19">
        <v>524.66999999999996</v>
      </c>
      <c r="D10" s="19">
        <v>433.99</v>
      </c>
      <c r="E10" s="19">
        <v>249.28</v>
      </c>
      <c r="F10" s="19">
        <v>104.26</v>
      </c>
      <c r="G10" s="19">
        <v>52.87</v>
      </c>
      <c r="H10" s="19">
        <v>9.8800000000000008</v>
      </c>
      <c r="I10" s="19">
        <f t="shared" si="2"/>
        <v>7.83</v>
      </c>
      <c r="J10" s="19">
        <v>21.34</v>
      </c>
      <c r="K10" s="19">
        <v>4.2300000000000004</v>
      </c>
      <c r="L10" s="19">
        <v>3.14</v>
      </c>
      <c r="M10" s="19">
        <v>12.42</v>
      </c>
      <c r="N10" s="19">
        <v>-3.34</v>
      </c>
      <c r="O10" s="19"/>
      <c r="P10" s="27">
        <f t="shared" si="3"/>
        <v>7.83</v>
      </c>
      <c r="Q10" s="82">
        <f>Table13[[#This Row],[Hesablanmış XƏM]]-I10</f>
        <v>0</v>
      </c>
      <c r="R10" s="68">
        <f>I10-N10-O10-H10</f>
        <v>1.2899999999999991</v>
      </c>
    </row>
    <row r="11" spans="1:18" x14ac:dyDescent="0.3">
      <c r="A11" s="18">
        <v>10</v>
      </c>
      <c r="B11" s="81" t="s">
        <v>8</v>
      </c>
      <c r="C11" s="19">
        <v>1247.3564699999999</v>
      </c>
      <c r="D11" s="19">
        <v>762.48860999999999</v>
      </c>
      <c r="E11" s="19">
        <v>774.88828000000001</v>
      </c>
      <c r="F11" s="19">
        <v>95.403059999999996</v>
      </c>
      <c r="G11" s="19">
        <v>73.461089999999999</v>
      </c>
      <c r="H11" s="19">
        <v>6.0424699999999998</v>
      </c>
      <c r="I11" s="19">
        <f t="shared" si="2"/>
        <v>5.6905600000000014</v>
      </c>
      <c r="J11" s="19">
        <v>29.48563</v>
      </c>
      <c r="K11" s="19">
        <v>11.09503</v>
      </c>
      <c r="L11" s="19">
        <v>6.1266400000000001</v>
      </c>
      <c r="M11" s="19">
        <v>18.82668</v>
      </c>
      <c r="N11" s="19">
        <v>-0.35189999999999999</v>
      </c>
      <c r="O11" s="19"/>
      <c r="P11" s="27">
        <f t="shared" si="3"/>
        <v>5.6905600000000014</v>
      </c>
      <c r="Q11" s="82">
        <f>Table13[[#This Row],[Hesablanmış XƏM]]-I11</f>
        <v>0</v>
      </c>
      <c r="R11" s="30">
        <f>I11-N11-O11-H11</f>
        <v>-9.9999999987332444E-6</v>
      </c>
    </row>
    <row r="12" spans="1:18" s="85" customFormat="1" x14ac:dyDescent="0.3">
      <c r="A12" s="18">
        <v>11</v>
      </c>
      <c r="B12" s="81" t="s">
        <v>9</v>
      </c>
      <c r="C12" s="82">
        <v>203.22214</v>
      </c>
      <c r="D12" s="82">
        <v>163.45793</v>
      </c>
      <c r="E12" s="82">
        <v>62.515219999999999</v>
      </c>
      <c r="F12" s="82">
        <v>74.189809999999994</v>
      </c>
      <c r="G12" s="82">
        <v>315.815</v>
      </c>
      <c r="H12" s="82">
        <v>5.49742</v>
      </c>
      <c r="I12" s="19">
        <f t="shared" si="2"/>
        <v>3.4181900000000001</v>
      </c>
      <c r="J12" s="82">
        <v>6.13795</v>
      </c>
      <c r="K12" s="82">
        <v>1.80592</v>
      </c>
      <c r="L12" s="82">
        <v>5.3702100000000002</v>
      </c>
      <c r="M12" s="82">
        <v>6.2840499999999997</v>
      </c>
      <c r="N12" s="82">
        <v>-2.0792199999999998</v>
      </c>
      <c r="O12" s="82"/>
      <c r="P12" s="83">
        <f t="shared" si="3"/>
        <v>3.4181900000000001</v>
      </c>
      <c r="Q12" s="82">
        <f>Table13[[#This Row],[Hesablanmış XƏM]]-I12</f>
        <v>0</v>
      </c>
      <c r="R12" s="84">
        <f>I12-N12-O12-H12</f>
        <v>-9.9999999996214228E-6</v>
      </c>
    </row>
    <row r="13" spans="1:18" x14ac:dyDescent="0.3">
      <c r="A13" s="18">
        <v>12</v>
      </c>
      <c r="B13" s="81" t="s">
        <v>10</v>
      </c>
      <c r="C13" s="19">
        <v>366.2183</v>
      </c>
      <c r="D13" s="19">
        <v>262.96541000000002</v>
      </c>
      <c r="E13" s="19">
        <v>154.27419</v>
      </c>
      <c r="F13" s="19">
        <v>124.32554</v>
      </c>
      <c r="G13" s="19">
        <v>112.54483</v>
      </c>
      <c r="H13" s="19">
        <v>3.5084200000000001</v>
      </c>
      <c r="I13" s="19">
        <f t="shared" si="2"/>
        <v>3.3027899999999999</v>
      </c>
      <c r="J13" s="19">
        <v>11.729010000000001</v>
      </c>
      <c r="K13" s="19">
        <v>2.3682400000000001</v>
      </c>
      <c r="L13" s="19">
        <v>3.3778100000000002</v>
      </c>
      <c r="M13" s="19">
        <v>9.4357900000000008</v>
      </c>
      <c r="N13" s="19">
        <v>-1.03285</v>
      </c>
      <c r="O13" s="19"/>
      <c r="P13" s="27">
        <f t="shared" si="3"/>
        <v>3.3027899999999999</v>
      </c>
      <c r="Q13" s="19">
        <f>Table13[[#This Row],[Hesablanmış XƏM]]-I13</f>
        <v>0</v>
      </c>
      <c r="R13" s="84">
        <f t="shared" si="4"/>
        <v>0.82721999999999962</v>
      </c>
    </row>
    <row r="14" spans="1:18" x14ac:dyDescent="0.3">
      <c r="A14" s="18">
        <v>13</v>
      </c>
      <c r="B14" s="81" t="s">
        <v>21</v>
      </c>
      <c r="C14" s="19">
        <v>260.81</v>
      </c>
      <c r="D14" s="19">
        <v>201.63</v>
      </c>
      <c r="E14" s="19">
        <v>99.16</v>
      </c>
      <c r="F14" s="19">
        <v>65.09</v>
      </c>
      <c r="G14" s="19">
        <v>64.91</v>
      </c>
      <c r="H14" s="19">
        <v>-0.57999999999999996</v>
      </c>
      <c r="I14" s="19">
        <f t="shared" si="2"/>
        <v>-0.29000000000000004</v>
      </c>
      <c r="J14" s="19">
        <v>3.07</v>
      </c>
      <c r="K14" s="19">
        <v>2.2799999999999998</v>
      </c>
      <c r="L14" s="19">
        <v>1.21</v>
      </c>
      <c r="M14" s="19">
        <v>2.29</v>
      </c>
      <c r="N14" s="19">
        <v>0.1</v>
      </c>
      <c r="O14" s="19"/>
      <c r="P14" s="27">
        <f t="shared" si="3"/>
        <v>-0.29000000000000004</v>
      </c>
      <c r="Q14" s="19">
        <f>Table13[[#This Row],[Hesablanmış XƏM]]-I14</f>
        <v>0</v>
      </c>
      <c r="R14" s="84">
        <f t="shared" si="4"/>
        <v>0.18999999999999995</v>
      </c>
    </row>
    <row r="15" spans="1:18" x14ac:dyDescent="0.3">
      <c r="A15" s="18">
        <v>14</v>
      </c>
      <c r="B15" s="81" t="s">
        <v>19</v>
      </c>
      <c r="C15" s="19">
        <v>2387.51874</v>
      </c>
      <c r="D15" s="19">
        <v>1421.88183</v>
      </c>
      <c r="E15" s="19">
        <v>1566.2811200000001</v>
      </c>
      <c r="F15" s="19">
        <v>449.43106999999998</v>
      </c>
      <c r="G15" s="19">
        <v>364.77253999999999</v>
      </c>
      <c r="H15" s="19">
        <v>7.0099600000000004</v>
      </c>
      <c r="I15" s="19">
        <f t="shared" si="2"/>
        <v>10.378519999999998</v>
      </c>
      <c r="J15" s="19">
        <v>24.457470000000001</v>
      </c>
      <c r="K15" s="19">
        <v>5.4098800000000002</v>
      </c>
      <c r="L15" s="19">
        <v>5.2122999999999999</v>
      </c>
      <c r="M15" s="19">
        <v>13.88137</v>
      </c>
      <c r="N15" s="19">
        <v>2.0154999999999998</v>
      </c>
      <c r="O15" s="19"/>
      <c r="P15" s="101">
        <f>H36-I36+J36-K36</f>
        <v>0</v>
      </c>
      <c r="Q15" s="102">
        <f>Table13[[#This Row],[Hesablanmış XƏM]]-G36</f>
        <v>0</v>
      </c>
      <c r="R15" s="104">
        <f>G36-L36-O15-F36</f>
        <v>0</v>
      </c>
    </row>
    <row r="16" spans="1:18" x14ac:dyDescent="0.3">
      <c r="A16" s="18">
        <v>15</v>
      </c>
      <c r="B16" s="81" t="s">
        <v>11</v>
      </c>
      <c r="C16" s="19">
        <v>6934.69</v>
      </c>
      <c r="D16" s="19">
        <v>2903.54</v>
      </c>
      <c r="E16" s="82">
        <v>5476.77</v>
      </c>
      <c r="F16" s="19">
        <v>547.6</v>
      </c>
      <c r="G16" s="19">
        <v>245.85</v>
      </c>
      <c r="H16" s="19">
        <v>50.41</v>
      </c>
      <c r="I16" s="19">
        <f t="shared" si="2"/>
        <v>103.01</v>
      </c>
      <c r="J16" s="19">
        <v>138.08000000000001</v>
      </c>
      <c r="K16" s="19">
        <v>19.14</v>
      </c>
      <c r="L16" s="19">
        <v>87.74</v>
      </c>
      <c r="M16" s="19">
        <v>103.67</v>
      </c>
      <c r="N16" s="19">
        <v>36.93</v>
      </c>
      <c r="O16" s="19"/>
      <c r="P16" s="27">
        <f t="shared" si="3"/>
        <v>103.01</v>
      </c>
      <c r="Q16" s="19">
        <f>Table13[[#This Row],[Hesablanmış XƏM]]-I16</f>
        <v>0</v>
      </c>
      <c r="R16" s="84">
        <f t="shared" si="4"/>
        <v>15.670000000000016</v>
      </c>
    </row>
    <row r="17" spans="1:18" x14ac:dyDescent="0.3">
      <c r="A17" s="18">
        <v>16</v>
      </c>
      <c r="B17" s="81" t="s">
        <v>12</v>
      </c>
      <c r="C17" s="19">
        <v>662.64</v>
      </c>
      <c r="D17" s="19">
        <v>420.6</v>
      </c>
      <c r="E17" s="19">
        <v>325.45999999999998</v>
      </c>
      <c r="F17" s="19">
        <v>86.44</v>
      </c>
      <c r="G17" s="19">
        <v>107.5</v>
      </c>
      <c r="H17" s="19">
        <v>3.02</v>
      </c>
      <c r="I17" s="19">
        <f t="shared" si="2"/>
        <v>4.1099999999999994</v>
      </c>
      <c r="J17" s="19">
        <v>8.27</v>
      </c>
      <c r="K17" s="19">
        <v>8.08</v>
      </c>
      <c r="L17" s="19">
        <v>11.15</v>
      </c>
      <c r="M17" s="19">
        <v>7.23</v>
      </c>
      <c r="N17" s="19">
        <v>1.0900000000000001</v>
      </c>
      <c r="O17" s="19"/>
      <c r="P17" s="27">
        <f t="shared" si="3"/>
        <v>4.1099999999999994</v>
      </c>
      <c r="Q17" s="19">
        <f>Table13[[#This Row],[Hesablanmış XƏM]]-I17</f>
        <v>0</v>
      </c>
      <c r="R17" s="30">
        <f t="shared" si="4"/>
        <v>0</v>
      </c>
    </row>
    <row r="18" spans="1:18" x14ac:dyDescent="0.3">
      <c r="A18" s="18">
        <v>17</v>
      </c>
      <c r="B18" s="81" t="s">
        <v>13</v>
      </c>
      <c r="C18" s="19">
        <v>320.39143000000001</v>
      </c>
      <c r="D18" s="19">
        <v>156.14201</v>
      </c>
      <c r="E18" s="19">
        <v>149.66370000000001</v>
      </c>
      <c r="F18" s="19">
        <v>101.21509</v>
      </c>
      <c r="G18" s="19">
        <v>89.75</v>
      </c>
      <c r="H18" s="19">
        <v>2.8069099999999998</v>
      </c>
      <c r="I18" s="19">
        <f t="shared" si="2"/>
        <v>3.6486900000000002</v>
      </c>
      <c r="J18" s="19">
        <v>4.4121899999999998</v>
      </c>
      <c r="K18" s="19">
        <v>0.25126999999999999</v>
      </c>
      <c r="L18" s="19">
        <v>1.27308</v>
      </c>
      <c r="M18" s="19">
        <v>1.78531</v>
      </c>
      <c r="N18" s="19">
        <v>0.14008000000000001</v>
      </c>
      <c r="O18" s="19"/>
      <c r="P18" s="27">
        <f t="shared" si="3"/>
        <v>3.6486900000000002</v>
      </c>
      <c r="Q18" s="19">
        <f>Table13[[#This Row],[Hesablanmış XƏM]]-I18</f>
        <v>0</v>
      </c>
      <c r="R18" s="30">
        <f t="shared" si="4"/>
        <v>0.70170000000000021</v>
      </c>
    </row>
    <row r="19" spans="1:18" x14ac:dyDescent="0.3">
      <c r="A19" s="18">
        <v>18</v>
      </c>
      <c r="B19" s="81" t="s">
        <v>14</v>
      </c>
      <c r="C19" s="19">
        <v>9.3374699999999997</v>
      </c>
      <c r="D19" s="19">
        <v>0.79925000000000002</v>
      </c>
      <c r="E19" s="19">
        <v>0.37</v>
      </c>
      <c r="F19" s="19">
        <v>8.8950600000000009</v>
      </c>
      <c r="G19" s="19">
        <v>9.42</v>
      </c>
      <c r="H19" s="19">
        <v>-0.22166</v>
      </c>
      <c r="I19" s="19">
        <f t="shared" si="2"/>
        <v>-0.22627999999999998</v>
      </c>
      <c r="J19" s="19">
        <v>4.8329999999999998E-2</v>
      </c>
      <c r="K19" s="19">
        <v>9.0000000000000006E-5</v>
      </c>
      <c r="L19" s="19">
        <v>2.8800000000000002E-3</v>
      </c>
      <c r="M19" s="19">
        <v>0.27739999999999998</v>
      </c>
      <c r="N19" s="19">
        <v>-4.6100000000000004E-3</v>
      </c>
      <c r="O19" s="19"/>
      <c r="P19" s="27">
        <f t="shared" si="3"/>
        <v>-0.22627999999999998</v>
      </c>
      <c r="Q19" s="19">
        <f>Table13[[#This Row],[Hesablanmış XƏM]]-I19</f>
        <v>0</v>
      </c>
      <c r="R19" s="30">
        <f t="shared" si="4"/>
        <v>-9.9999999999822453E-6</v>
      </c>
    </row>
    <row r="20" spans="1:18" x14ac:dyDescent="0.3">
      <c r="A20" s="18">
        <v>19</v>
      </c>
      <c r="B20" s="81" t="s">
        <v>15</v>
      </c>
      <c r="C20" s="19">
        <v>7125.45</v>
      </c>
      <c r="D20" s="19">
        <v>2661.76</v>
      </c>
      <c r="E20" s="19">
        <v>5668.62</v>
      </c>
      <c r="F20" s="19">
        <v>523.97</v>
      </c>
      <c r="G20" s="19">
        <v>354.51</v>
      </c>
      <c r="H20" s="19">
        <v>38.33</v>
      </c>
      <c r="I20" s="19">
        <f t="shared" si="2"/>
        <v>43.509999999999991</v>
      </c>
      <c r="J20" s="19">
        <v>71.489999999999995</v>
      </c>
      <c r="K20" s="19">
        <v>12.12</v>
      </c>
      <c r="L20" s="19">
        <v>26.31</v>
      </c>
      <c r="M20" s="19">
        <v>42.17</v>
      </c>
      <c r="N20" s="19">
        <v>8.6</v>
      </c>
      <c r="O20" s="19"/>
      <c r="P20" s="27">
        <f t="shared" si="3"/>
        <v>43.509999999999991</v>
      </c>
      <c r="Q20" s="19">
        <f>Table13[[#This Row],[Hesablanmış XƏM]]-I20</f>
        <v>0</v>
      </c>
      <c r="R20" s="84">
        <f t="shared" si="4"/>
        <v>-3.4200000000000088</v>
      </c>
    </row>
    <row r="21" spans="1:18" x14ac:dyDescent="0.3">
      <c r="A21" s="18">
        <v>20</v>
      </c>
      <c r="B21" s="81" t="s">
        <v>36</v>
      </c>
      <c r="C21" s="19">
        <v>657.65</v>
      </c>
      <c r="D21" s="19">
        <v>486.29</v>
      </c>
      <c r="E21" s="19">
        <v>438.17</v>
      </c>
      <c r="F21" s="19">
        <v>181.1</v>
      </c>
      <c r="G21" s="19">
        <v>154.6</v>
      </c>
      <c r="H21" s="19">
        <v>1.39</v>
      </c>
      <c r="I21" s="19">
        <f t="shared" si="2"/>
        <v>2.0200000000000014</v>
      </c>
      <c r="J21" s="19">
        <v>7.56</v>
      </c>
      <c r="K21" s="19">
        <v>2.48</v>
      </c>
      <c r="L21" s="19">
        <v>3.54</v>
      </c>
      <c r="M21" s="19">
        <v>6.6</v>
      </c>
      <c r="N21" s="19">
        <v>0.75700000000000001</v>
      </c>
      <c r="O21" s="19"/>
      <c r="P21" s="27">
        <f t="shared" si="3"/>
        <v>2.0200000000000014</v>
      </c>
      <c r="Q21" s="19">
        <f>Table13[[#This Row],[Hesablanmış XƏM]]-I21</f>
        <v>0</v>
      </c>
      <c r="R21" s="30">
        <f>I21-N21-O21-H21</f>
        <v>-0.12699999999999867</v>
      </c>
    </row>
    <row r="22" spans="1:18" x14ac:dyDescent="0.3">
      <c r="A22" s="18">
        <v>21</v>
      </c>
      <c r="B22" s="81" t="s">
        <v>16</v>
      </c>
      <c r="C22" s="19">
        <v>902.8</v>
      </c>
      <c r="D22" s="19">
        <v>503</v>
      </c>
      <c r="E22" s="19">
        <v>602</v>
      </c>
      <c r="F22" s="19">
        <v>104.2</v>
      </c>
      <c r="G22" s="19">
        <v>101.3</v>
      </c>
      <c r="H22" s="19">
        <v>5.0999999999999996</v>
      </c>
      <c r="I22" s="19">
        <f t="shared" si="2"/>
        <v>5.3000000000000007</v>
      </c>
      <c r="J22" s="19">
        <v>15</v>
      </c>
      <c r="K22" s="19">
        <v>4.5</v>
      </c>
      <c r="L22" s="19">
        <v>10.1</v>
      </c>
      <c r="M22" s="19">
        <v>15.3</v>
      </c>
      <c r="N22" s="19">
        <v>0.2</v>
      </c>
      <c r="O22" s="19"/>
      <c r="P22" s="27">
        <f t="shared" si="3"/>
        <v>5.3000000000000007</v>
      </c>
      <c r="Q22" s="19">
        <f>Table13[[#This Row],[Hesablanmış XƏM]]-I22</f>
        <v>0</v>
      </c>
      <c r="R22" s="30">
        <f t="shared" si="4"/>
        <v>0</v>
      </c>
    </row>
    <row r="23" spans="1:18" x14ac:dyDescent="0.3">
      <c r="A23" s="18">
        <v>22</v>
      </c>
      <c r="B23" s="81" t="s">
        <v>17</v>
      </c>
      <c r="C23" s="19">
        <v>751.59</v>
      </c>
      <c r="D23" s="19">
        <v>456.97</v>
      </c>
      <c r="E23" s="19">
        <v>432.21</v>
      </c>
      <c r="F23" s="19">
        <v>88.35</v>
      </c>
      <c r="G23" s="19">
        <v>80.010000000000005</v>
      </c>
      <c r="H23" s="19">
        <v>1.01</v>
      </c>
      <c r="I23" s="19">
        <f t="shared" si="2"/>
        <v>1.5199999999999996</v>
      </c>
      <c r="J23" s="19">
        <v>13.49</v>
      </c>
      <c r="K23" s="19">
        <v>7.82</v>
      </c>
      <c r="L23" s="19">
        <v>1.75</v>
      </c>
      <c r="M23" s="19">
        <v>5.9</v>
      </c>
      <c r="N23" s="19">
        <v>0.5</v>
      </c>
      <c r="O23" s="19"/>
      <c r="P23" s="27">
        <f t="shared" si="3"/>
        <v>1.5199999999999996</v>
      </c>
      <c r="Q23" s="19">
        <f>Table13[[#This Row],[Hesablanmış XƏM]]-I23</f>
        <v>0</v>
      </c>
      <c r="R23" s="30">
        <f>I23-N23-O23-H23</f>
        <v>9.9999999999995648E-3</v>
      </c>
    </row>
    <row r="24" spans="1:18" x14ac:dyDescent="0.3">
      <c r="A24" s="18">
        <v>23</v>
      </c>
      <c r="B24" s="81" t="s">
        <v>18</v>
      </c>
      <c r="C24" s="19">
        <v>1074.6600000000001</v>
      </c>
      <c r="D24" s="19">
        <v>784.63300000000004</v>
      </c>
      <c r="E24" s="19">
        <v>714.95799999999997</v>
      </c>
      <c r="F24" s="19">
        <v>100.361</v>
      </c>
      <c r="G24" s="19">
        <v>130.68600000000001</v>
      </c>
      <c r="H24" s="19">
        <v>-4.1429999999999998</v>
      </c>
      <c r="I24" s="19">
        <f t="shared" si="2"/>
        <v>4.1230000000000011</v>
      </c>
      <c r="J24" s="19">
        <v>37.307000000000002</v>
      </c>
      <c r="K24" s="19">
        <v>13.38</v>
      </c>
      <c r="L24" s="19">
        <v>10.622</v>
      </c>
      <c r="M24" s="19">
        <v>30.425999999999998</v>
      </c>
      <c r="N24" s="19">
        <v>8.2669999999999995</v>
      </c>
      <c r="O24" s="19"/>
      <c r="P24" s="27">
        <f t="shared" si="3"/>
        <v>4.1230000000000011</v>
      </c>
      <c r="Q24" s="19">
        <f>Table13[[#This Row],[Hesablanmış XƏM]]-I24</f>
        <v>0</v>
      </c>
      <c r="R24" s="30">
        <f t="shared" ref="R24" si="5">I24-N24-O24-H24</f>
        <v>-9.999999999985576E-4</v>
      </c>
    </row>
    <row r="25" spans="1:18" x14ac:dyDescent="0.3">
      <c r="A25" s="18">
        <v>24</v>
      </c>
      <c r="B25" s="81" t="s">
        <v>20</v>
      </c>
      <c r="C25" s="19">
        <v>346.18698999999998</v>
      </c>
      <c r="D25" s="19">
        <v>190.95008999999999</v>
      </c>
      <c r="E25" s="19">
        <v>236.00842</v>
      </c>
      <c r="F25" s="19">
        <v>82.48536</v>
      </c>
      <c r="G25" s="19">
        <v>55.380699999999997</v>
      </c>
      <c r="H25" s="19">
        <v>0.40010000000000001</v>
      </c>
      <c r="I25" s="19">
        <f t="shared" si="2"/>
        <v>1.9154999999999998</v>
      </c>
      <c r="J25" s="19">
        <v>5.79697</v>
      </c>
      <c r="K25" s="19">
        <v>0.39005000000000001</v>
      </c>
      <c r="L25" s="19">
        <v>3.8931100000000001</v>
      </c>
      <c r="M25" s="19">
        <v>7.3845299999999998</v>
      </c>
      <c r="N25" s="19">
        <v>1.13697</v>
      </c>
      <c r="O25" s="19"/>
      <c r="P25" s="27">
        <f t="shared" si="3"/>
        <v>1.9154999999999998</v>
      </c>
      <c r="Q25" s="19">
        <f>Table13[[#This Row],[Hesablanmış XƏM]]-I25</f>
        <v>0</v>
      </c>
      <c r="R25" s="30">
        <f t="shared" si="4"/>
        <v>0.37842999999999971</v>
      </c>
    </row>
    <row r="26" spans="1:18" x14ac:dyDescent="0.3">
      <c r="A26" s="18">
        <v>25</v>
      </c>
      <c r="B26" s="81" t="s">
        <v>39</v>
      </c>
      <c r="C26" s="19">
        <v>678.17367000000002</v>
      </c>
      <c r="D26" s="19">
        <v>472.30975000000001</v>
      </c>
      <c r="E26" s="19">
        <v>452.31727000000001</v>
      </c>
      <c r="F26" s="19">
        <v>69.238259999999997</v>
      </c>
      <c r="G26" s="19">
        <v>378</v>
      </c>
      <c r="H26" s="19">
        <v>0.34533999999999998</v>
      </c>
      <c r="I26" s="19">
        <f t="shared" si="2"/>
        <v>-0.46613999999999933</v>
      </c>
      <c r="J26" s="70">
        <v>18.462990000000001</v>
      </c>
      <c r="K26" s="19">
        <v>6.55755</v>
      </c>
      <c r="L26" s="19">
        <v>1.3193699999999999</v>
      </c>
      <c r="M26" s="19">
        <v>13.690950000000001</v>
      </c>
      <c r="N26" s="19">
        <v>-0.81147999999999998</v>
      </c>
      <c r="O26" s="19"/>
      <c r="P26" s="27">
        <f t="shared" si="3"/>
        <v>-0.46613999999999933</v>
      </c>
      <c r="Q26" s="19">
        <f>Table13[[#This Row],[Hesablanmış XƏM]]-I26</f>
        <v>0</v>
      </c>
      <c r="R26" s="68">
        <f t="shared" si="4"/>
        <v>6.6613381477509392E-16</v>
      </c>
    </row>
    <row r="27" spans="1:18" x14ac:dyDescent="0.3">
      <c r="A27" s="18">
        <v>26</v>
      </c>
      <c r="B27" s="81" t="s">
        <v>33</v>
      </c>
      <c r="C27" s="19">
        <v>449.37</v>
      </c>
      <c r="D27" s="19">
        <v>264.62</v>
      </c>
      <c r="E27" s="19">
        <v>247.83</v>
      </c>
      <c r="F27" s="19">
        <v>101.39</v>
      </c>
      <c r="G27" s="19">
        <v>65.5</v>
      </c>
      <c r="H27" s="19">
        <v>2.0499999999999998</v>
      </c>
      <c r="I27" s="19">
        <f t="shared" si="2"/>
        <v>3.83</v>
      </c>
      <c r="J27" s="19">
        <v>5.89</v>
      </c>
      <c r="K27" s="19">
        <v>1.65</v>
      </c>
      <c r="L27" s="19">
        <v>3.09</v>
      </c>
      <c r="M27" s="19">
        <v>3.5</v>
      </c>
      <c r="N27" s="19">
        <v>1.77</v>
      </c>
      <c r="O27" s="19"/>
      <c r="P27" s="28">
        <f t="shared" si="3"/>
        <v>3.83</v>
      </c>
      <c r="Q27" s="29">
        <f>Table13[[#This Row],[Hesablanmış XƏM]]-I27</f>
        <v>0</v>
      </c>
      <c r="R27" s="103">
        <f>I27-N27-O27-H27</f>
        <v>1.0000000000000231E-2</v>
      </c>
    </row>
    <row r="29" spans="1:18" x14ac:dyDescent="0.3">
      <c r="I29" s="94"/>
    </row>
    <row r="30" spans="1:18" x14ac:dyDescent="0.25">
      <c r="B30" s="108"/>
      <c r="Q30" s="20"/>
      <c r="R30" s="20"/>
    </row>
    <row r="31" spans="1:18" x14ac:dyDescent="0.3">
      <c r="H31" s="94"/>
      <c r="Q31" s="20"/>
      <c r="R31" s="20"/>
    </row>
    <row r="32" spans="1:18" x14ac:dyDescent="0.3">
      <c r="Q32" s="20"/>
      <c r="R32" s="20"/>
    </row>
    <row r="33" spans="9:18" x14ac:dyDescent="0.3">
      <c r="Q33" s="20"/>
      <c r="R33" s="20"/>
    </row>
    <row r="34" spans="9:18" x14ac:dyDescent="0.3">
      <c r="Q34" s="20"/>
      <c r="R34" s="20"/>
    </row>
    <row r="35" spans="9:18" x14ac:dyDescent="0.3">
      <c r="Q35" s="20"/>
      <c r="R35" s="20"/>
    </row>
    <row r="36" spans="9:18" x14ac:dyDescent="0.3">
      <c r="Q36" s="20"/>
      <c r="R36" s="20"/>
    </row>
    <row r="37" spans="9:18" x14ac:dyDescent="0.3">
      <c r="Q37" s="20"/>
      <c r="R37" s="20"/>
    </row>
    <row r="38" spans="9:18" x14ac:dyDescent="0.3">
      <c r="Q38" s="20"/>
      <c r="R38" s="20"/>
    </row>
    <row r="39" spans="9:18" x14ac:dyDescent="0.3">
      <c r="Q39" s="20"/>
      <c r="R39" s="20"/>
    </row>
    <row r="40" spans="9:18" x14ac:dyDescent="0.3">
      <c r="Q40" s="20"/>
      <c r="R40" s="20"/>
    </row>
    <row r="41" spans="9:18" x14ac:dyDescent="0.3">
      <c r="Q41" s="20"/>
      <c r="R41" s="20"/>
    </row>
    <row r="42" spans="9:18" x14ac:dyDescent="0.3">
      <c r="Q42" s="20"/>
      <c r="R42" s="20"/>
    </row>
    <row r="43" spans="9:18" x14ac:dyDescent="0.3">
      <c r="Q43" s="20"/>
      <c r="R43" s="20"/>
    </row>
    <row r="44" spans="9:18" x14ac:dyDescent="0.3">
      <c r="I44" s="19"/>
      <c r="Q44" s="20"/>
      <c r="R44" s="20"/>
    </row>
    <row r="45" spans="9:18" x14ac:dyDescent="0.3">
      <c r="I45" s="19"/>
      <c r="Q45" s="20"/>
      <c r="R45" s="20"/>
    </row>
    <row r="46" spans="9:18" x14ac:dyDescent="0.3">
      <c r="I46" s="19"/>
      <c r="Q46" s="20"/>
      <c r="R46" s="20"/>
    </row>
    <row r="47" spans="9:18" x14ac:dyDescent="0.3">
      <c r="I47" s="19"/>
      <c r="Q47" s="20"/>
      <c r="R47" s="20"/>
    </row>
    <row r="48" spans="9:18" x14ac:dyDescent="0.3">
      <c r="I48" s="19"/>
      <c r="Q48" s="20"/>
      <c r="R48" s="20"/>
    </row>
    <row r="49" spans="9:18" x14ac:dyDescent="0.3">
      <c r="I49" s="19"/>
      <c r="Q49" s="20"/>
      <c r="R49" s="20"/>
    </row>
    <row r="50" spans="9:18" x14ac:dyDescent="0.3">
      <c r="I50" s="19"/>
      <c r="Q50" s="20"/>
      <c r="R50" s="20"/>
    </row>
    <row r="51" spans="9:18" x14ac:dyDescent="0.3">
      <c r="I51" s="19"/>
      <c r="Q51" s="20"/>
      <c r="R51" s="20"/>
    </row>
    <row r="52" spans="9:18" x14ac:dyDescent="0.3">
      <c r="I52" s="19"/>
      <c r="Q52" s="20"/>
      <c r="R52" s="20"/>
    </row>
    <row r="53" spans="9:18" x14ac:dyDescent="0.3">
      <c r="I53" s="19"/>
      <c r="Q53" s="20"/>
      <c r="R53" s="20"/>
    </row>
    <row r="54" spans="9:18" x14ac:dyDescent="0.3">
      <c r="I54" s="19"/>
      <c r="Q54" s="20"/>
      <c r="R54" s="20"/>
    </row>
    <row r="55" spans="9:18" x14ac:dyDescent="0.3">
      <c r="I55" s="19"/>
      <c r="Q55" s="20"/>
      <c r="R55" s="20"/>
    </row>
    <row r="56" spans="9:18" x14ac:dyDescent="0.3">
      <c r="I56" s="19"/>
    </row>
    <row r="57" spans="9:18" x14ac:dyDescent="0.3">
      <c r="I57" s="19"/>
    </row>
    <row r="58" spans="9:18" x14ac:dyDescent="0.3">
      <c r="I58" s="19"/>
    </row>
    <row r="59" spans="9:18" x14ac:dyDescent="0.3">
      <c r="I59" s="19"/>
    </row>
    <row r="60" spans="9:18" x14ac:dyDescent="0.3">
      <c r="I60" s="19"/>
    </row>
    <row r="61" spans="9:18" x14ac:dyDescent="0.3">
      <c r="I61" s="19"/>
    </row>
    <row r="62" spans="9:18" x14ac:dyDescent="0.3">
      <c r="I62" s="19"/>
    </row>
    <row r="63" spans="9:18" x14ac:dyDescent="0.3">
      <c r="I63" s="19"/>
    </row>
    <row r="64" spans="9:18" x14ac:dyDescent="0.3">
      <c r="I64" s="19"/>
    </row>
    <row r="65" spans="9:9" x14ac:dyDescent="0.3">
      <c r="I65" s="19"/>
    </row>
    <row r="66" spans="9:9" x14ac:dyDescent="0.3">
      <c r="I66" s="19"/>
    </row>
    <row r="67" spans="9:9" x14ac:dyDescent="0.3">
      <c r="I67" s="19"/>
    </row>
    <row r="68" spans="9:9" x14ac:dyDescent="0.3">
      <c r="I68" s="19"/>
    </row>
    <row r="69" spans="9:9" x14ac:dyDescent="0.3">
      <c r="I69" s="19"/>
    </row>
    <row r="70" spans="9:9" x14ac:dyDescent="0.3">
      <c r="I70" s="19"/>
    </row>
    <row r="71" spans="9:9" x14ac:dyDescent="0.3">
      <c r="I71" s="19"/>
    </row>
    <row r="72" spans="9:9" x14ac:dyDescent="0.3">
      <c r="I72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4"/>
  <sheetViews>
    <sheetView zoomScale="70" zoomScaleNormal="70" workbookViewId="0">
      <selection activeCell="E17" sqref="E17"/>
    </sheetView>
  </sheetViews>
  <sheetFormatPr defaultRowHeight="14.4" x14ac:dyDescent="0.3"/>
  <cols>
    <col min="2" max="2" width="42.88671875" customWidth="1"/>
    <col min="3" max="3" width="43.88671875" customWidth="1"/>
    <col min="4" max="4" width="15.88671875" customWidth="1"/>
    <col min="5" max="5" width="47.33203125" customWidth="1"/>
  </cols>
  <sheetData>
    <row r="1" spans="1:14" ht="41.4" x14ac:dyDescent="0.3">
      <c r="A1" s="49" t="s">
        <v>0</v>
      </c>
      <c r="B1" s="50" t="s">
        <v>22</v>
      </c>
      <c r="C1" s="51" t="s">
        <v>75</v>
      </c>
      <c r="E1" s="105" t="s">
        <v>46</v>
      </c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4">
        <v>1</v>
      </c>
      <c r="B2" s="45" t="s">
        <v>9</v>
      </c>
      <c r="C2" s="100">
        <v>2.7051284864926629E-2</v>
      </c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4">
        <v>2</v>
      </c>
      <c r="B3" s="45" t="s">
        <v>32</v>
      </c>
      <c r="C3" s="112">
        <v>1.8830884174814648E-2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44">
        <v>3</v>
      </c>
      <c r="B4" s="45" t="s">
        <v>10</v>
      </c>
      <c r="C4" s="100">
        <v>9.5801329425645853E-3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44">
        <v>4</v>
      </c>
      <c r="B5" s="45" t="s">
        <v>13</v>
      </c>
      <c r="C5" s="112">
        <v>8.760877280643866E-3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4">
        <v>5</v>
      </c>
      <c r="B6" s="45" t="s">
        <v>11</v>
      </c>
      <c r="C6" s="100">
        <v>7.2692506802755422E-3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4">
        <v>6</v>
      </c>
      <c r="B7" s="45" t="s">
        <v>2</v>
      </c>
      <c r="C7" s="100">
        <v>7.0054528930627094E-3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44">
        <v>7</v>
      </c>
      <c r="B8" s="45" t="s">
        <v>16</v>
      </c>
      <c r="C8" s="100">
        <v>5.649091714665485E-3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44">
        <v>8</v>
      </c>
      <c r="B9" s="45" t="s">
        <v>15</v>
      </c>
      <c r="C9" s="100">
        <v>5.379309376951631E-3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44">
        <v>9</v>
      </c>
      <c r="B10" s="45" t="s">
        <v>8</v>
      </c>
      <c r="C10" s="112">
        <v>4.8442206741429739E-3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44">
        <v>10</v>
      </c>
      <c r="B11" s="45" t="s">
        <v>33</v>
      </c>
      <c r="C11" s="100">
        <v>4.5619422747401918E-3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44">
        <v>11</v>
      </c>
      <c r="B12" s="45" t="s">
        <v>12</v>
      </c>
      <c r="C12" s="100">
        <v>4.557527465894E-3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44">
        <v>12</v>
      </c>
      <c r="B13" s="45" t="s">
        <v>5</v>
      </c>
      <c r="C13" s="100">
        <v>4.2998585572842996E-3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44">
        <v>13</v>
      </c>
      <c r="B14" s="45" t="s">
        <v>65</v>
      </c>
      <c r="C14" s="100">
        <v>3.3665582821453956E-3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4">
        <v>14</v>
      </c>
      <c r="B15" s="45" t="s">
        <v>7</v>
      </c>
      <c r="C15" s="100">
        <v>3.0036221514958563E-3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4">
        <v>15</v>
      </c>
      <c r="B16" s="45" t="s">
        <v>19</v>
      </c>
      <c r="C16" s="100">
        <v>2.9360858545554288E-3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44">
        <v>16</v>
      </c>
      <c r="B17" s="45" t="s">
        <v>36</v>
      </c>
      <c r="C17" s="100">
        <v>2.1135862540865203E-3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44">
        <v>17</v>
      </c>
      <c r="B18" s="45" t="s">
        <v>4</v>
      </c>
      <c r="C18" s="100">
        <v>1.93587570265647E-3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44">
        <v>18</v>
      </c>
      <c r="B19" s="45" t="s">
        <v>17</v>
      </c>
      <c r="C19" s="100">
        <v>1.3438177729879321E-3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4">
        <v>19</v>
      </c>
      <c r="B20" s="45" t="s">
        <v>20</v>
      </c>
      <c r="C20" s="112">
        <v>1.1557337842187543E-3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4">
        <v>20</v>
      </c>
      <c r="B21" s="45" t="s">
        <v>1</v>
      </c>
      <c r="C21" s="100">
        <v>8.1637549612857056E-4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44">
        <v>21</v>
      </c>
      <c r="B22" s="45" t="s">
        <v>3</v>
      </c>
      <c r="C22" s="100">
        <v>5.2359596603455732E-4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44">
        <v>22</v>
      </c>
      <c r="B23" s="45" t="s">
        <v>39</v>
      </c>
      <c r="C23" s="112">
        <v>5.0922059536755528E-4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44">
        <v>23</v>
      </c>
      <c r="B24" s="45" t="s">
        <v>21</v>
      </c>
      <c r="C24" s="112">
        <v>-2.2238411103868714E-3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44">
        <v>24</v>
      </c>
      <c r="B25" s="45" t="s">
        <v>18</v>
      </c>
      <c r="C25" s="112">
        <v>-3.8551727988387018E-3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4">
        <v>25</v>
      </c>
      <c r="B26" s="45" t="s">
        <v>6</v>
      </c>
      <c r="C26" s="100">
        <v>-9.2351760709440903E-3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44">
        <v>26</v>
      </c>
      <c r="B27" s="46" t="s">
        <v>14</v>
      </c>
      <c r="C27" s="112">
        <v>-2.3738764354798464E-2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109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F32" s="4"/>
      <c r="G32" s="4"/>
      <c r="H32" s="4"/>
      <c r="I32" s="4"/>
      <c r="J32" s="4"/>
      <c r="K32" s="4"/>
      <c r="L32" s="4"/>
      <c r="M32" s="4"/>
      <c r="N32" s="4"/>
    </row>
    <row r="33" spans="6:14" x14ac:dyDescent="0.3">
      <c r="F33" s="4"/>
      <c r="G33" s="4"/>
      <c r="H33" s="4"/>
      <c r="I33" s="4"/>
      <c r="J33" s="4"/>
      <c r="K33" s="4"/>
      <c r="L33" s="4"/>
      <c r="M33" s="4"/>
      <c r="N33" s="4"/>
    </row>
    <row r="34" spans="6:14" x14ac:dyDescent="0.3">
      <c r="F34" s="4"/>
      <c r="G34" s="4"/>
      <c r="H34" s="4"/>
      <c r="I34" s="4"/>
      <c r="J34" s="4"/>
      <c r="K34" s="4"/>
      <c r="L34" s="4"/>
      <c r="M34" s="4"/>
      <c r="N34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{3E289E8C-EB07-4871-A76D-542BC845C9DB}</x14:id>
        </ext>
      </extLst>
    </cfRule>
  </conditionalFormatting>
  <hyperlinks>
    <hyperlink ref="E1" location="Mündəricat!A1" display="Mündəricat" xr:uid="{00000000-0004-0000-13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89E8C-EB07-4871-A76D-542BC845C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4"/>
  <sheetViews>
    <sheetView zoomScale="70" zoomScaleNormal="70" workbookViewId="0">
      <selection activeCell="E21" sqref="E21"/>
    </sheetView>
  </sheetViews>
  <sheetFormatPr defaultRowHeight="14.4" x14ac:dyDescent="0.3"/>
  <cols>
    <col min="2" max="2" width="42.6640625" customWidth="1"/>
    <col min="3" max="3" width="48.5546875" customWidth="1"/>
    <col min="5" max="5" width="44.88671875" customWidth="1"/>
    <col min="11" max="11" width="9.109375" customWidth="1"/>
  </cols>
  <sheetData>
    <row r="1" spans="1:14" ht="43.5" customHeight="1" x14ac:dyDescent="0.3">
      <c r="A1" s="49" t="s">
        <v>0</v>
      </c>
      <c r="B1" s="50" t="s">
        <v>22</v>
      </c>
      <c r="C1" s="51" t="s">
        <v>76</v>
      </c>
      <c r="E1" s="105" t="s">
        <v>46</v>
      </c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4">
        <v>1</v>
      </c>
      <c r="B2" s="45" t="s">
        <v>32</v>
      </c>
      <c r="C2" s="112">
        <v>9.4763092269326693E-2</v>
      </c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4">
        <v>2</v>
      </c>
      <c r="B3" s="45" t="s">
        <v>11</v>
      </c>
      <c r="C3" s="111">
        <v>9.2056245434623804E-2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44">
        <v>3</v>
      </c>
      <c r="B4" s="45" t="s">
        <v>9</v>
      </c>
      <c r="C4" s="111">
        <v>7.4099394512534819E-2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44">
        <v>4</v>
      </c>
      <c r="B5" s="45" t="s">
        <v>15</v>
      </c>
      <c r="C5" s="111">
        <v>7.3153043113155319E-2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4">
        <v>5</v>
      </c>
      <c r="B6" s="45" t="s">
        <v>8</v>
      </c>
      <c r="C6" s="112">
        <v>6.3336228418669177E-2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4">
        <v>6</v>
      </c>
      <c r="B7" s="45" t="s">
        <v>16</v>
      </c>
      <c r="C7" s="111">
        <v>4.894433781190019E-2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44">
        <v>7</v>
      </c>
      <c r="B8" s="45" t="s">
        <v>12</v>
      </c>
      <c r="C8" s="111">
        <v>3.4937528921795469E-2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44">
        <v>8</v>
      </c>
      <c r="B9" s="45" t="s">
        <v>10</v>
      </c>
      <c r="C9" s="111">
        <v>2.8219624061154289E-2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44">
        <v>9</v>
      </c>
      <c r="B10" s="45" t="s">
        <v>13</v>
      </c>
      <c r="C10" s="112">
        <v>2.7732129665645703E-2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44">
        <v>10</v>
      </c>
      <c r="B11" s="45" t="s">
        <v>65</v>
      </c>
      <c r="C11" s="111">
        <v>2.6564616635058248E-2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44">
        <v>11</v>
      </c>
      <c r="B12" s="45" t="s">
        <v>2</v>
      </c>
      <c r="C12" s="111">
        <v>2.225430049320342E-2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44">
        <v>12</v>
      </c>
      <c r="B13" s="45" t="s">
        <v>33</v>
      </c>
      <c r="C13" s="111">
        <v>2.0218956504586248E-2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44">
        <v>13</v>
      </c>
      <c r="B14" s="45" t="s">
        <v>19</v>
      </c>
      <c r="C14" s="111">
        <v>1.5597408519175144E-2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4">
        <v>14</v>
      </c>
      <c r="B15" s="45" t="s">
        <v>4</v>
      </c>
      <c r="C15" s="111">
        <v>1.4690626267101157E-2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4">
        <v>15</v>
      </c>
      <c r="B16" s="45" t="s">
        <v>17</v>
      </c>
      <c r="C16" s="111">
        <v>1.1431805319750991E-2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44">
        <v>16</v>
      </c>
      <c r="B17" s="45" t="s">
        <v>5</v>
      </c>
      <c r="C17" s="111">
        <v>1.0590858416945372E-2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44">
        <v>17</v>
      </c>
      <c r="B18" s="45" t="s">
        <v>1</v>
      </c>
      <c r="C18" s="111">
        <v>8.8792073952850634E-3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44">
        <v>18</v>
      </c>
      <c r="B19" s="45" t="s">
        <v>36</v>
      </c>
      <c r="C19" s="111">
        <v>7.6753175041413581E-3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4">
        <v>19</v>
      </c>
      <c r="B20" s="45" t="s">
        <v>7</v>
      </c>
      <c r="C20" s="111">
        <v>4.995883807401319E-3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4">
        <v>20</v>
      </c>
      <c r="B21" s="45" t="s">
        <v>39</v>
      </c>
      <c r="C21" s="112">
        <v>4.987704774787812E-3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44">
        <v>21</v>
      </c>
      <c r="B22" s="45" t="s">
        <v>20</v>
      </c>
      <c r="C22" s="112">
        <v>4.8505577232129437E-3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44">
        <v>22</v>
      </c>
      <c r="B23" s="45" t="s">
        <v>3</v>
      </c>
      <c r="C23" s="111">
        <v>4.1947838774393587E-3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44">
        <v>23</v>
      </c>
      <c r="B24" s="45" t="s">
        <v>21</v>
      </c>
      <c r="C24" s="112">
        <v>-8.9107389768013513E-3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44">
        <v>24</v>
      </c>
      <c r="B25" s="45" t="s">
        <v>14</v>
      </c>
      <c r="C25" s="112">
        <v>-2.4919449672065167E-2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4">
        <v>25</v>
      </c>
      <c r="B26" s="45" t="s">
        <v>18</v>
      </c>
      <c r="C26" s="112">
        <v>-4.1280975677803124E-2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44">
        <v>26</v>
      </c>
      <c r="B27" s="46" t="s">
        <v>6</v>
      </c>
      <c r="C27" s="111">
        <v>-6.3787362552268856E-2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109"/>
      <c r="G30" s="4"/>
      <c r="H30" s="4"/>
      <c r="I30" s="4"/>
      <c r="J30" s="4"/>
      <c r="K30" s="4"/>
      <c r="L30" s="4"/>
      <c r="M30" s="4"/>
      <c r="N30" s="4"/>
    </row>
    <row r="31" spans="1:14" x14ac:dyDescent="0.3">
      <c r="G31" s="4"/>
      <c r="H31" s="4"/>
      <c r="I31" s="4"/>
      <c r="J31" s="4"/>
      <c r="K31" s="4"/>
      <c r="L31" s="4"/>
      <c r="M31" s="4"/>
      <c r="N31" s="4"/>
    </row>
    <row r="32" spans="1:14" x14ac:dyDescent="0.3">
      <c r="G32" s="4"/>
      <c r="H32" s="4"/>
      <c r="I32" s="4"/>
      <c r="J32" s="4"/>
      <c r="K32" s="4"/>
      <c r="L32" s="4"/>
      <c r="M32" s="4"/>
      <c r="N32" s="4"/>
    </row>
    <row r="33" spans="7:14" x14ac:dyDescent="0.3">
      <c r="G33" s="4"/>
      <c r="H33" s="4"/>
      <c r="I33" s="4"/>
      <c r="J33" s="4"/>
      <c r="K33" s="4"/>
      <c r="L33" s="4"/>
      <c r="M33" s="4"/>
      <c r="N33" s="4"/>
    </row>
    <row r="34" spans="7:14" x14ac:dyDescent="0.3">
      <c r="G34" s="4"/>
      <c r="H34" s="4"/>
      <c r="I34" s="4"/>
      <c r="J34" s="4"/>
      <c r="K34" s="4"/>
      <c r="L34" s="4"/>
      <c r="M34" s="4"/>
      <c r="N34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{8EA26FF9-F6B4-4706-955C-A6F1E92F7B9F}</x14:id>
        </ext>
      </extLst>
    </cfRule>
  </conditionalFormatting>
  <hyperlinks>
    <hyperlink ref="E1" location="Mündəricat!A1" display="Mündəricat" xr:uid="{00000000-0004-0000-1400-000000000000}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A26FF9-F6B4-4706-955C-A6F1E92F7B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33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4.4" x14ac:dyDescent="0.3"/>
  <cols>
    <col min="1" max="1" width="7.109375" style="2" customWidth="1"/>
    <col min="2" max="2" width="39.5546875" style="2" customWidth="1"/>
    <col min="3" max="6" width="18.33203125" customWidth="1"/>
    <col min="7" max="7" width="23.5546875" customWidth="1"/>
    <col min="8" max="13" width="18.33203125" customWidth="1"/>
    <col min="14" max="14" width="33.44140625" customWidth="1"/>
    <col min="15" max="15" width="18.33203125" hidden="1" customWidth="1"/>
    <col min="16" max="16" width="27.44140625" hidden="1" customWidth="1"/>
    <col min="17" max="17" width="24.5546875" hidden="1" customWidth="1"/>
    <col min="18" max="18" width="21.5546875" hidden="1" customWidth="1"/>
  </cols>
  <sheetData>
    <row r="1" spans="1:18" s="2" customFormat="1" ht="43.2" x14ac:dyDescent="0.3">
      <c r="A1" s="12" t="s">
        <v>0</v>
      </c>
      <c r="B1" s="12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42</v>
      </c>
      <c r="H1" s="11" t="s">
        <v>27</v>
      </c>
      <c r="I1" s="11" t="s">
        <v>28</v>
      </c>
      <c r="J1" s="11" t="s">
        <v>29</v>
      </c>
      <c r="K1" s="11" t="s">
        <v>30</v>
      </c>
      <c r="L1" s="11" t="s">
        <v>35</v>
      </c>
      <c r="M1" s="11" t="s">
        <v>31</v>
      </c>
      <c r="N1" s="11" t="s">
        <v>43</v>
      </c>
      <c r="O1" s="12" t="s">
        <v>44</v>
      </c>
      <c r="P1" s="23" t="s">
        <v>40</v>
      </c>
      <c r="Q1" s="24" t="s">
        <v>41</v>
      </c>
      <c r="R1" s="25" t="s">
        <v>38</v>
      </c>
    </row>
    <row r="2" spans="1:18" x14ac:dyDescent="0.3">
      <c r="A2" s="99">
        <v>1</v>
      </c>
      <c r="B2" s="8" t="s">
        <v>65</v>
      </c>
      <c r="C2" s="96">
        <v>11483.857379999999</v>
      </c>
      <c r="D2" s="96">
        <v>3099.44688</v>
      </c>
      <c r="E2" s="13">
        <v>8261.6661299999996</v>
      </c>
      <c r="F2" s="13">
        <v>1437.7449999999999</v>
      </c>
      <c r="G2" s="13">
        <v>1225.6478199999999</v>
      </c>
      <c r="H2" s="13">
        <v>208.77964</v>
      </c>
      <c r="I2" s="13">
        <f>J2-K2+L2-M2</f>
        <v>278.02804000000003</v>
      </c>
      <c r="J2" s="13">
        <v>436.5025</v>
      </c>
      <c r="K2" s="13">
        <v>86.602099999999993</v>
      </c>
      <c r="L2" s="13">
        <v>168.14913000000001</v>
      </c>
      <c r="M2" s="13">
        <v>240.02149</v>
      </c>
      <c r="N2" s="31">
        <v>18.087119999999999</v>
      </c>
      <c r="O2" s="13"/>
      <c r="P2" s="26">
        <f>J2-K2+L2-M2</f>
        <v>278.02804000000003</v>
      </c>
      <c r="Q2" s="13">
        <f>I2-P2</f>
        <v>0</v>
      </c>
      <c r="R2" s="98">
        <f>H2+N2-I2+O2</f>
        <v>-51.161280000000033</v>
      </c>
    </row>
    <row r="3" spans="1:18" x14ac:dyDescent="0.3">
      <c r="A3" s="99">
        <v>2</v>
      </c>
      <c r="B3" s="8" t="s">
        <v>1</v>
      </c>
      <c r="C3" s="96">
        <v>932.15</v>
      </c>
      <c r="D3" s="96">
        <v>632.476</v>
      </c>
      <c r="E3" s="13">
        <v>689.82799999999997</v>
      </c>
      <c r="F3" s="13">
        <v>89.406999999999996</v>
      </c>
      <c r="G3" s="13">
        <v>258.71800000000002</v>
      </c>
      <c r="H3" s="13">
        <v>1.1060000000000001</v>
      </c>
      <c r="I3" s="13">
        <f>J3-K3+L3-M3</f>
        <v>1.2640000000000029</v>
      </c>
      <c r="J3" s="13">
        <v>101.053</v>
      </c>
      <c r="K3" s="13">
        <v>47.366</v>
      </c>
      <c r="L3" s="13">
        <v>10.909000000000001</v>
      </c>
      <c r="M3" s="13">
        <v>63.332000000000001</v>
      </c>
      <c r="N3" s="13">
        <v>0.158</v>
      </c>
      <c r="O3" s="13"/>
      <c r="P3" s="26">
        <f>J3-K3+L3-M3</f>
        <v>1.2640000000000029</v>
      </c>
      <c r="Q3" s="13">
        <f>I3-P3</f>
        <v>0</v>
      </c>
      <c r="R3" s="22">
        <f>H3+N3-I3+O3</f>
        <v>-2.886579864025407E-15</v>
      </c>
    </row>
    <row r="4" spans="1:18" x14ac:dyDescent="0.3">
      <c r="A4" s="99">
        <v>3</v>
      </c>
      <c r="B4" s="8" t="s">
        <v>2</v>
      </c>
      <c r="C4" s="13">
        <v>272.2</v>
      </c>
      <c r="D4" s="13">
        <v>142.80000000000001</v>
      </c>
      <c r="E4" s="13">
        <v>114.6</v>
      </c>
      <c r="F4" s="13">
        <v>80</v>
      </c>
      <c r="G4" s="13">
        <v>70.400000000000006</v>
      </c>
      <c r="H4" s="13">
        <v>9.3000000000000007</v>
      </c>
      <c r="I4" s="13">
        <f>J4-K4+L4-M4</f>
        <v>9.5800000000000018</v>
      </c>
      <c r="J4" s="13">
        <v>19.39</v>
      </c>
      <c r="K4" s="13">
        <v>1.75</v>
      </c>
      <c r="L4" s="13">
        <v>8.92</v>
      </c>
      <c r="M4" s="13">
        <v>16.98</v>
      </c>
      <c r="N4" s="13">
        <v>-2.63</v>
      </c>
      <c r="O4" s="13"/>
      <c r="P4" s="26">
        <f>J4-K4+L4-M4</f>
        <v>9.5800000000000018</v>
      </c>
      <c r="Q4" s="13">
        <f>I4-P4</f>
        <v>0</v>
      </c>
      <c r="R4" s="22">
        <f>H4+N4-I4+O4</f>
        <v>-2.910000000000001</v>
      </c>
    </row>
    <row r="5" spans="1:18" x14ac:dyDescent="0.3">
      <c r="A5" s="99">
        <v>4</v>
      </c>
      <c r="B5" s="8" t="s">
        <v>3</v>
      </c>
      <c r="C5" s="13">
        <v>407.33</v>
      </c>
      <c r="D5" s="13">
        <v>233.59</v>
      </c>
      <c r="E5" s="13">
        <v>207.49</v>
      </c>
      <c r="F5" s="13">
        <v>56.98</v>
      </c>
      <c r="G5" s="13">
        <v>50</v>
      </c>
      <c r="H5" s="13">
        <v>0.55000000000000004</v>
      </c>
      <c r="I5" s="13">
        <f>J5-K5+L5-M5</f>
        <v>-1.9999999999996021E-2</v>
      </c>
      <c r="J5" s="13">
        <v>22.09</v>
      </c>
      <c r="K5" s="13">
        <v>6.34</v>
      </c>
      <c r="L5" s="13">
        <v>13.56</v>
      </c>
      <c r="M5" s="13">
        <v>29.33</v>
      </c>
      <c r="N5" s="13">
        <v>-0.91</v>
      </c>
      <c r="O5" s="13"/>
      <c r="P5" s="26">
        <f t="shared" ref="P5:P27" si="0">J5-K5+L5-M5</f>
        <v>-1.9999999999996021E-2</v>
      </c>
      <c r="Q5" s="13">
        <f t="shared" ref="Q5:Q27" si="1">I5-P5</f>
        <v>0</v>
      </c>
      <c r="R5" s="22">
        <f>H5+N5-I5+O5</f>
        <v>-0.34000000000000397</v>
      </c>
    </row>
    <row r="6" spans="1:18" x14ac:dyDescent="0.3">
      <c r="A6" s="99">
        <v>5</v>
      </c>
      <c r="B6" s="8" t="s">
        <v>4</v>
      </c>
      <c r="C6" s="13">
        <v>812.6</v>
      </c>
      <c r="D6" s="13">
        <v>243.6</v>
      </c>
      <c r="E6" s="13">
        <v>514.4</v>
      </c>
      <c r="F6" s="13">
        <v>99.4</v>
      </c>
      <c r="G6" s="13">
        <v>60</v>
      </c>
      <c r="H6" s="13">
        <v>2.2000000000000002</v>
      </c>
      <c r="I6" s="13">
        <f>J6-K6+L6-M6</f>
        <v>2.2000000000000028</v>
      </c>
      <c r="J6" s="13">
        <v>27.1</v>
      </c>
      <c r="K6" s="13">
        <v>14.4</v>
      </c>
      <c r="L6" s="13">
        <v>5.7</v>
      </c>
      <c r="M6" s="13">
        <v>16.2</v>
      </c>
      <c r="N6" s="13">
        <v>8.3000000000000001E-3</v>
      </c>
      <c r="O6" s="13"/>
      <c r="P6" s="26">
        <f t="shared" si="0"/>
        <v>2.2000000000000028</v>
      </c>
      <c r="Q6" s="13">
        <f t="shared" si="1"/>
        <v>0</v>
      </c>
      <c r="R6" s="22">
        <f>H6+N6-I6+O6</f>
        <v>8.2999999999975316E-3</v>
      </c>
    </row>
    <row r="7" spans="1:18" x14ac:dyDescent="0.3">
      <c r="A7" s="99">
        <v>6</v>
      </c>
      <c r="B7" s="8" t="s">
        <v>5</v>
      </c>
      <c r="C7" s="13">
        <v>167.44399999999999</v>
      </c>
      <c r="D7" s="13">
        <v>114.221</v>
      </c>
      <c r="E7" s="13">
        <v>50.069000000000003</v>
      </c>
      <c r="F7" s="13">
        <v>71.744</v>
      </c>
      <c r="G7" s="13">
        <v>50</v>
      </c>
      <c r="H7" s="13">
        <v>0.79300000000000004</v>
      </c>
      <c r="I7" s="13">
        <f t="shared" ref="I7:I18" si="2">J7-K7+L7-M7</f>
        <v>4.8000000000000016</v>
      </c>
      <c r="J7" s="13">
        <v>10.416</v>
      </c>
      <c r="K7" s="13">
        <v>1.853</v>
      </c>
      <c r="L7" s="13">
        <v>2.2360000000000002</v>
      </c>
      <c r="M7" s="13">
        <v>5.9989999999999997</v>
      </c>
      <c r="N7" s="13">
        <v>3.79</v>
      </c>
      <c r="O7" s="13"/>
      <c r="P7" s="26">
        <f t="shared" si="0"/>
        <v>4.8000000000000016</v>
      </c>
      <c r="Q7" s="13">
        <f t="shared" si="1"/>
        <v>0</v>
      </c>
      <c r="R7" s="22">
        <f t="shared" ref="R7" si="3">H7+N7-I7+O7</f>
        <v>-0.21700000000000141</v>
      </c>
    </row>
    <row r="8" spans="1:18" x14ac:dyDescent="0.3">
      <c r="A8" s="99">
        <v>7</v>
      </c>
      <c r="B8" s="8" t="s">
        <v>6</v>
      </c>
      <c r="C8" s="13">
        <v>362.06159000000002</v>
      </c>
      <c r="D8" s="54">
        <v>262.06774999999999</v>
      </c>
      <c r="E8" s="13">
        <v>147.43253999999999</v>
      </c>
      <c r="F8" s="96">
        <v>55.018661999999999</v>
      </c>
      <c r="G8" s="13">
        <v>66.45</v>
      </c>
      <c r="H8" s="13">
        <v>0.54574999999999996</v>
      </c>
      <c r="I8" s="13">
        <f t="shared" si="2"/>
        <v>0.13580599999999876</v>
      </c>
      <c r="J8" s="13">
        <v>25.647205</v>
      </c>
      <c r="K8" s="13">
        <v>15.517336999999999</v>
      </c>
      <c r="L8" s="13">
        <v>5.8320759999999998</v>
      </c>
      <c r="M8" s="13">
        <v>15.826138</v>
      </c>
      <c r="N8" s="13">
        <v>-0.409945</v>
      </c>
      <c r="O8" s="13"/>
      <c r="P8" s="26">
        <f t="shared" si="0"/>
        <v>0.13580599999999876</v>
      </c>
      <c r="Q8" s="13">
        <f t="shared" si="1"/>
        <v>0</v>
      </c>
      <c r="R8" s="22">
        <f t="shared" ref="R8:R27" si="4">H8+N8-I8+O8</f>
        <v>-9.9999999880751034E-7</v>
      </c>
    </row>
    <row r="9" spans="1:18" x14ac:dyDescent="0.3">
      <c r="A9" s="99">
        <v>8</v>
      </c>
      <c r="B9" s="8" t="s">
        <v>7</v>
      </c>
      <c r="C9" s="13">
        <v>86.840920370000006</v>
      </c>
      <c r="D9" s="13">
        <v>9.8449545999999994</v>
      </c>
      <c r="E9" s="13">
        <v>10.733222230000001</v>
      </c>
      <c r="F9" s="13">
        <v>35.418889360000001</v>
      </c>
      <c r="G9" s="13">
        <v>73.611171440000007</v>
      </c>
      <c r="H9" s="13">
        <v>-1.9598941999999999</v>
      </c>
      <c r="I9" s="13">
        <f t="shared" si="2"/>
        <v>6.2452037499999999</v>
      </c>
      <c r="J9" s="13">
        <v>3.4425750599999998</v>
      </c>
      <c r="K9" s="13">
        <v>-0.30024613999999999</v>
      </c>
      <c r="L9" s="13">
        <f>-0.08283448+0.45498265+0.18406059+0.0042013</f>
        <v>0.56041005999999993</v>
      </c>
      <c r="M9" s="13">
        <f>-0.03001678+(-1.91195571)</f>
        <v>-1.9419724899999999</v>
      </c>
      <c r="N9" s="13">
        <v>-3.7331660100000001</v>
      </c>
      <c r="O9" s="13"/>
      <c r="P9" s="26">
        <f t="shared" si="0"/>
        <v>6.2452037499999999</v>
      </c>
      <c r="Q9" s="13">
        <f t="shared" si="1"/>
        <v>0</v>
      </c>
      <c r="R9" s="98">
        <f t="shared" si="4"/>
        <v>-11.93826396</v>
      </c>
    </row>
    <row r="10" spans="1:18" x14ac:dyDescent="0.3">
      <c r="A10" s="99">
        <v>9</v>
      </c>
      <c r="B10" s="8" t="s">
        <v>37</v>
      </c>
      <c r="C10" s="13">
        <v>497.49</v>
      </c>
      <c r="D10" s="13">
        <v>413.86</v>
      </c>
      <c r="E10" s="13">
        <v>247.18</v>
      </c>
      <c r="F10" s="13">
        <v>94.48</v>
      </c>
      <c r="G10" s="13">
        <v>52.87</v>
      </c>
      <c r="H10" s="13">
        <v>23.06</v>
      </c>
      <c r="I10" s="13">
        <f t="shared" si="2"/>
        <v>21.960000000000008</v>
      </c>
      <c r="J10" s="13">
        <v>69.290000000000006</v>
      </c>
      <c r="K10" s="13">
        <v>13.23</v>
      </c>
      <c r="L10" s="13">
        <v>9.9499999999999993</v>
      </c>
      <c r="M10" s="13">
        <v>44.05</v>
      </c>
      <c r="N10" s="13">
        <v>-9.76</v>
      </c>
      <c r="O10" s="13"/>
      <c r="P10" s="26">
        <f t="shared" si="0"/>
        <v>21.960000000000008</v>
      </c>
      <c r="Q10" s="13">
        <f t="shared" si="1"/>
        <v>0</v>
      </c>
      <c r="R10" s="22">
        <f t="shared" si="4"/>
        <v>-8.660000000000009</v>
      </c>
    </row>
    <row r="11" spans="1:18" x14ac:dyDescent="0.3">
      <c r="A11" s="99">
        <v>10</v>
      </c>
      <c r="B11" s="8" t="s">
        <v>8</v>
      </c>
      <c r="C11" s="13">
        <v>1232.3675499999999</v>
      </c>
      <c r="D11" s="13">
        <v>719.94077000000004</v>
      </c>
      <c r="E11" s="13">
        <v>801.56539999999995</v>
      </c>
      <c r="F11" s="13">
        <v>100.54156999999999</v>
      </c>
      <c r="G11" s="13">
        <v>73.461089999999999</v>
      </c>
      <c r="H11" s="13">
        <v>19.523239300000007</v>
      </c>
      <c r="I11" s="13">
        <v>14.089231840000007</v>
      </c>
      <c r="J11" s="13">
        <v>90.762026710000001</v>
      </c>
      <c r="K11" s="13">
        <v>34.003701649999996</v>
      </c>
      <c r="L11" s="13">
        <v>23.107679999999995</v>
      </c>
      <c r="M11" s="13">
        <v>65.77677322000001</v>
      </c>
      <c r="N11" s="13">
        <v>-6.4181299999999997</v>
      </c>
      <c r="O11" s="13">
        <v>0.98399999999999999</v>
      </c>
      <c r="P11" s="26">
        <f t="shared" si="0"/>
        <v>14.089231839999982</v>
      </c>
      <c r="Q11" s="13">
        <f>I11-P11</f>
        <v>2.4868995751603507E-14</v>
      </c>
      <c r="R11" s="98">
        <f t="shared" si="4"/>
        <v>-1.2253999999956022E-4</v>
      </c>
    </row>
    <row r="12" spans="1:18" x14ac:dyDescent="0.3">
      <c r="A12" s="99">
        <v>11</v>
      </c>
      <c r="B12" s="8" t="s">
        <v>9</v>
      </c>
      <c r="C12" s="96">
        <v>232.32651000000001</v>
      </c>
      <c r="D12" s="96">
        <v>165.08605</v>
      </c>
      <c r="E12" s="96">
        <v>88.779839999999993</v>
      </c>
      <c r="F12" s="96">
        <v>68.724729999999994</v>
      </c>
      <c r="G12" s="96">
        <v>315.815</v>
      </c>
      <c r="H12" s="13">
        <v>4.2130099999999997</v>
      </c>
      <c r="I12" s="13">
        <f t="shared" si="2"/>
        <v>-3.4543600000000012</v>
      </c>
      <c r="J12" s="13">
        <v>17.690529999999999</v>
      </c>
      <c r="K12" s="13">
        <v>4.8348500000000003</v>
      </c>
      <c r="L12" s="13">
        <v>7.22072</v>
      </c>
      <c r="M12" s="13">
        <v>23.530760000000001</v>
      </c>
      <c r="N12" s="13">
        <v>-8.5035799999999995</v>
      </c>
      <c r="O12" s="13"/>
      <c r="P12" s="26">
        <f t="shared" si="0"/>
        <v>-3.4543600000000012</v>
      </c>
      <c r="Q12" s="13">
        <f>I12-P12</f>
        <v>0</v>
      </c>
      <c r="R12" s="98">
        <f t="shared" si="4"/>
        <v>-0.83620999999999857</v>
      </c>
    </row>
    <row r="13" spans="1:18" x14ac:dyDescent="0.3">
      <c r="A13" s="99">
        <v>12</v>
      </c>
      <c r="B13" s="8" t="s">
        <v>10</v>
      </c>
      <c r="C13" s="13">
        <v>351.36799999999999</v>
      </c>
      <c r="D13" s="13">
        <v>261.43900000000002</v>
      </c>
      <c r="E13" s="13">
        <v>156.083</v>
      </c>
      <c r="F13" s="13">
        <v>123.854</v>
      </c>
      <c r="G13" s="13">
        <v>112.545</v>
      </c>
      <c r="H13" s="13">
        <v>7.7012999999999998</v>
      </c>
      <c r="I13" s="13">
        <f t="shared" si="2"/>
        <v>48.500349999999997</v>
      </c>
      <c r="J13" s="13">
        <v>42.170569999999998</v>
      </c>
      <c r="K13" s="13">
        <v>7.33352</v>
      </c>
      <c r="L13" s="13">
        <v>13.83221</v>
      </c>
      <c r="M13" s="13">
        <v>0.16891</v>
      </c>
      <c r="N13" s="13">
        <v>2.2427100000000002</v>
      </c>
      <c r="O13" s="13"/>
      <c r="P13" s="26">
        <f t="shared" si="0"/>
        <v>48.500349999999997</v>
      </c>
      <c r="Q13" s="13">
        <f t="shared" si="1"/>
        <v>0</v>
      </c>
      <c r="R13" s="98">
        <f t="shared" si="4"/>
        <v>-38.556339999999999</v>
      </c>
    </row>
    <row r="14" spans="1:18" x14ac:dyDescent="0.3">
      <c r="A14" s="99">
        <v>13</v>
      </c>
      <c r="B14" s="8" t="s">
        <v>21</v>
      </c>
      <c r="C14" s="13">
        <v>256.47000000000003</v>
      </c>
      <c r="D14" s="13">
        <v>203.49</v>
      </c>
      <c r="E14" s="13">
        <v>93.56</v>
      </c>
      <c r="F14" s="13">
        <v>65.62</v>
      </c>
      <c r="G14" s="13">
        <v>64.91</v>
      </c>
      <c r="H14" s="13">
        <v>0.41</v>
      </c>
      <c r="I14" s="13">
        <f t="shared" si="2"/>
        <v>0.69999999999999929</v>
      </c>
      <c r="J14" s="13">
        <v>12.09</v>
      </c>
      <c r="K14" s="13">
        <v>8.9600000000000009</v>
      </c>
      <c r="L14" s="13">
        <v>7.58</v>
      </c>
      <c r="M14" s="13">
        <v>10.01</v>
      </c>
      <c r="N14" s="13">
        <v>0.3</v>
      </c>
      <c r="O14" s="13"/>
      <c r="P14" s="26">
        <f t="shared" si="0"/>
        <v>0.69999999999999929</v>
      </c>
      <c r="Q14" s="13">
        <f t="shared" si="1"/>
        <v>0</v>
      </c>
      <c r="R14" s="22">
        <f t="shared" si="4"/>
        <v>1.0000000000000675E-2</v>
      </c>
    </row>
    <row r="15" spans="1:18" x14ac:dyDescent="0.3">
      <c r="A15" s="99">
        <v>14</v>
      </c>
      <c r="B15" s="8" t="s">
        <v>19</v>
      </c>
      <c r="C15" s="13">
        <v>2339.3916800000002</v>
      </c>
      <c r="D15" s="13">
        <v>1406.97973</v>
      </c>
      <c r="E15" s="13">
        <v>1543.2679700000001</v>
      </c>
      <c r="F15" s="13">
        <v>449.18137000000002</v>
      </c>
      <c r="G15" s="13">
        <v>364.77253999999999</v>
      </c>
      <c r="H15" s="54">
        <v>27.289249999999999</v>
      </c>
      <c r="I15" s="13">
        <f t="shared" si="2"/>
        <v>30.114890000000003</v>
      </c>
      <c r="J15" s="13">
        <v>93.252319999999997</v>
      </c>
      <c r="K15" s="13">
        <v>19.59507</v>
      </c>
      <c r="L15" s="13">
        <v>13.688890000000001</v>
      </c>
      <c r="M15" s="13">
        <v>57.231250000000003</v>
      </c>
      <c r="N15" s="13">
        <v>-1.9084300000000001</v>
      </c>
      <c r="O15" s="13"/>
      <c r="P15" s="26">
        <f t="shared" si="0"/>
        <v>30.114890000000003</v>
      </c>
      <c r="Q15" s="13">
        <f t="shared" si="1"/>
        <v>0</v>
      </c>
      <c r="R15" s="22">
        <f t="shared" si="4"/>
        <v>-4.7340700000000027</v>
      </c>
    </row>
    <row r="16" spans="1:18" x14ac:dyDescent="0.3">
      <c r="A16" s="99">
        <v>15</v>
      </c>
      <c r="B16" s="8" t="s">
        <v>11</v>
      </c>
      <c r="C16" s="13">
        <v>6709.52</v>
      </c>
      <c r="D16" s="13">
        <v>2652.56</v>
      </c>
      <c r="E16" s="13">
        <v>5192.42</v>
      </c>
      <c r="F16" s="13">
        <v>648.20000000000005</v>
      </c>
      <c r="G16" s="13">
        <v>245.85</v>
      </c>
      <c r="H16" s="13">
        <v>179.96</v>
      </c>
      <c r="I16" s="13">
        <f t="shared" si="2"/>
        <v>366.4</v>
      </c>
      <c r="J16" s="13">
        <v>471.69</v>
      </c>
      <c r="K16" s="54">
        <v>68.75</v>
      </c>
      <c r="L16" s="13">
        <v>300.83999999999997</v>
      </c>
      <c r="M16" s="13">
        <v>337.38</v>
      </c>
      <c r="N16" s="13">
        <v>135.02000000000001</v>
      </c>
      <c r="O16" s="13"/>
      <c r="P16" s="26">
        <f t="shared" si="0"/>
        <v>366.4</v>
      </c>
      <c r="Q16" s="13">
        <f t="shared" si="1"/>
        <v>0</v>
      </c>
      <c r="R16" s="22">
        <f t="shared" si="4"/>
        <v>-51.419999999999959</v>
      </c>
    </row>
    <row r="17" spans="1:18" x14ac:dyDescent="0.3">
      <c r="A17" s="99">
        <v>16</v>
      </c>
      <c r="B17" s="8" t="s">
        <v>12</v>
      </c>
      <c r="C17" s="96">
        <v>708.45245</v>
      </c>
      <c r="D17" s="96">
        <v>401.06114000000002</v>
      </c>
      <c r="E17" s="13">
        <v>396.85190999999998</v>
      </c>
      <c r="F17" s="13">
        <v>91.965100000000007</v>
      </c>
      <c r="G17" s="13">
        <v>107.5</v>
      </c>
      <c r="H17" s="13">
        <v>1.55223</v>
      </c>
      <c r="I17" s="13">
        <f t="shared" si="2"/>
        <v>1.4921999999999969</v>
      </c>
      <c r="J17" s="13">
        <v>28.296510000000001</v>
      </c>
      <c r="K17" s="13">
        <v>28.106470000000002</v>
      </c>
      <c r="L17" s="13">
        <v>34.416409999999999</v>
      </c>
      <c r="M17" s="13">
        <v>33.114249999999998</v>
      </c>
      <c r="N17" s="13">
        <v>-6.003E-2</v>
      </c>
      <c r="O17" s="13"/>
      <c r="P17" s="26">
        <f t="shared" si="0"/>
        <v>1.4921999999999969</v>
      </c>
      <c r="Q17" s="13">
        <f t="shared" si="1"/>
        <v>0</v>
      </c>
      <c r="R17" s="98">
        <f t="shared" si="4"/>
        <v>3.1086244689504383E-15</v>
      </c>
    </row>
    <row r="18" spans="1:18" x14ac:dyDescent="0.3">
      <c r="A18" s="99">
        <v>17</v>
      </c>
      <c r="B18" s="8" t="s">
        <v>13</v>
      </c>
      <c r="C18" s="13">
        <v>343.76</v>
      </c>
      <c r="D18" s="13">
        <v>140.9</v>
      </c>
      <c r="E18" s="13">
        <v>180.34800000000001</v>
      </c>
      <c r="F18" s="13">
        <v>99.28</v>
      </c>
      <c r="G18" s="13">
        <v>89.75</v>
      </c>
      <c r="H18" s="13">
        <v>6.3</v>
      </c>
      <c r="I18" s="13">
        <f t="shared" si="2"/>
        <v>11.787719999999998</v>
      </c>
      <c r="J18" s="13">
        <v>13.51327</v>
      </c>
      <c r="K18" s="13">
        <v>0.81779999999999997</v>
      </c>
      <c r="L18" s="13">
        <v>4.8931500000000003</v>
      </c>
      <c r="M18" s="13">
        <v>5.8009000000000004</v>
      </c>
      <c r="N18" s="13">
        <v>3.7446199999999998</v>
      </c>
      <c r="O18" s="13"/>
      <c r="P18" s="26">
        <f t="shared" si="0"/>
        <v>11.787719999999998</v>
      </c>
      <c r="Q18" s="13">
        <f t="shared" si="1"/>
        <v>0</v>
      </c>
      <c r="R18" s="22">
        <f t="shared" si="4"/>
        <v>-1.7430999999999983</v>
      </c>
    </row>
    <row r="19" spans="1:18" x14ac:dyDescent="0.3">
      <c r="A19" s="99">
        <v>18</v>
      </c>
      <c r="B19" s="8" t="s">
        <v>14</v>
      </c>
      <c r="C19" s="13">
        <v>9.6966000000000001</v>
      </c>
      <c r="D19" s="13">
        <v>0.82543999999999995</v>
      </c>
      <c r="E19" s="13">
        <v>0.57377999999999996</v>
      </c>
      <c r="F19" s="13">
        <v>9.1184799999999999</v>
      </c>
      <c r="G19" s="13">
        <v>9.42</v>
      </c>
      <c r="H19" s="13">
        <v>-0.40660000000000002</v>
      </c>
      <c r="I19" s="13">
        <v>-0.41904999999999998</v>
      </c>
      <c r="J19" s="13">
        <v>0.28239999999999998</v>
      </c>
      <c r="K19" s="13">
        <v>1.617E-2</v>
      </c>
      <c r="L19" s="13">
        <v>1.7919999999999998E-2</v>
      </c>
      <c r="M19" s="13">
        <v>0.70320000000000005</v>
      </c>
      <c r="N19" s="13">
        <v>-1.239E-2</v>
      </c>
      <c r="O19" s="13"/>
      <c r="P19" s="26">
        <f t="shared" si="0"/>
        <v>-0.41905000000000009</v>
      </c>
      <c r="Q19" s="13">
        <f t="shared" si="1"/>
        <v>0</v>
      </c>
      <c r="R19" s="22">
        <f>H19+N19-I19+O19</f>
        <v>5.9999999999948983E-5</v>
      </c>
    </row>
    <row r="20" spans="1:18" x14ac:dyDescent="0.3">
      <c r="A20" s="99">
        <v>19</v>
      </c>
      <c r="B20" s="8" t="s">
        <v>15</v>
      </c>
      <c r="C20" s="13">
        <v>6408.38</v>
      </c>
      <c r="D20" s="13">
        <v>2545.58</v>
      </c>
      <c r="E20" s="13">
        <v>5029.43</v>
      </c>
      <c r="F20" s="13">
        <v>577.28</v>
      </c>
      <c r="G20" s="13">
        <v>354.51</v>
      </c>
      <c r="H20" s="13">
        <v>90.18</v>
      </c>
      <c r="I20" s="13">
        <f>J20-K20+L20-M20</f>
        <v>123.75000000000003</v>
      </c>
      <c r="J20" s="96">
        <v>224.6</v>
      </c>
      <c r="K20" s="13">
        <v>52.8</v>
      </c>
      <c r="L20" s="13">
        <v>127.68</v>
      </c>
      <c r="M20" s="13">
        <v>175.73</v>
      </c>
      <c r="N20" s="13">
        <v>33.57</v>
      </c>
      <c r="O20" s="13"/>
      <c r="P20" s="26">
        <f t="shared" si="0"/>
        <v>123.75000000000003</v>
      </c>
      <c r="Q20" s="13">
        <f>I20-P20</f>
        <v>0</v>
      </c>
      <c r="R20" s="22">
        <f>H20+N20-I20+O20</f>
        <v>-2.8421709430404007E-14</v>
      </c>
    </row>
    <row r="21" spans="1:18" x14ac:dyDescent="0.3">
      <c r="A21" s="99">
        <v>20</v>
      </c>
      <c r="B21" s="8" t="s">
        <v>36</v>
      </c>
      <c r="C21" s="13">
        <v>760.34</v>
      </c>
      <c r="D21" s="13">
        <v>508.08</v>
      </c>
      <c r="E21" s="13">
        <v>518.36</v>
      </c>
      <c r="F21" s="13">
        <v>185.94</v>
      </c>
      <c r="G21" s="13">
        <v>154.6</v>
      </c>
      <c r="H21" s="54">
        <v>1.94</v>
      </c>
      <c r="I21" s="13">
        <f>J21-K21+L21-M21</f>
        <v>-0.79999999999999716</v>
      </c>
      <c r="J21" s="13">
        <v>32.299999999999997</v>
      </c>
      <c r="K21" s="13">
        <v>14.42</v>
      </c>
      <c r="L21" s="13">
        <v>14.73</v>
      </c>
      <c r="M21" s="13">
        <v>33.409999999999997</v>
      </c>
      <c r="N21" s="13">
        <v>-5.23</v>
      </c>
      <c r="O21" s="13"/>
      <c r="P21" s="26">
        <f t="shared" si="0"/>
        <v>-0.79999999999999716</v>
      </c>
      <c r="Q21" s="13">
        <f t="shared" si="1"/>
        <v>0</v>
      </c>
      <c r="R21" s="22">
        <f t="shared" si="4"/>
        <v>-2.4900000000000033</v>
      </c>
    </row>
    <row r="22" spans="1:18" x14ac:dyDescent="0.3">
      <c r="A22" s="99">
        <v>21</v>
      </c>
      <c r="B22" s="8" t="s">
        <v>16</v>
      </c>
      <c r="C22" s="13">
        <v>1017.9</v>
      </c>
      <c r="D22" s="13">
        <v>474</v>
      </c>
      <c r="E22" s="13">
        <v>724.7</v>
      </c>
      <c r="F22" s="13">
        <v>99.4</v>
      </c>
      <c r="G22" s="13">
        <v>101.3</v>
      </c>
      <c r="H22" s="13">
        <v>2.7</v>
      </c>
      <c r="I22" s="13">
        <f>J22-K22+L22-M22</f>
        <v>15.599999999999994</v>
      </c>
      <c r="J22" s="13">
        <v>51.9</v>
      </c>
      <c r="K22" s="13">
        <v>13.3</v>
      </c>
      <c r="L22" s="13">
        <v>29.7</v>
      </c>
      <c r="M22" s="13">
        <v>52.7</v>
      </c>
      <c r="N22" s="13">
        <v>13</v>
      </c>
      <c r="O22" s="13"/>
      <c r="P22" s="26">
        <f t="shared" si="0"/>
        <v>15.599999999999994</v>
      </c>
      <c r="Q22" s="13">
        <f>I22-P22</f>
        <v>0</v>
      </c>
      <c r="R22" s="22">
        <f>H22+N22-I22+O22</f>
        <v>0.10000000000000497</v>
      </c>
    </row>
    <row r="23" spans="1:18" x14ac:dyDescent="0.3">
      <c r="A23" s="99">
        <v>22</v>
      </c>
      <c r="B23" s="8" t="s">
        <v>17</v>
      </c>
      <c r="C23" s="13">
        <v>714.96</v>
      </c>
      <c r="D23" s="54">
        <v>436.45</v>
      </c>
      <c r="E23" s="13">
        <v>417.45</v>
      </c>
      <c r="F23" s="13">
        <v>87.07</v>
      </c>
      <c r="G23" s="13">
        <v>80.010000000000005</v>
      </c>
      <c r="H23" s="13">
        <v>0.67</v>
      </c>
      <c r="I23" s="13">
        <f t="shared" ref="I23:I26" si="5">J23-K23+L23-M23</f>
        <v>1.9100000000000001</v>
      </c>
      <c r="J23" s="13">
        <v>42.46</v>
      </c>
      <c r="K23" s="13">
        <v>27.32</v>
      </c>
      <c r="L23" s="13">
        <v>6.53</v>
      </c>
      <c r="M23" s="13">
        <v>19.760000000000002</v>
      </c>
      <c r="N23" s="13">
        <v>1.08</v>
      </c>
      <c r="O23" s="13"/>
      <c r="P23" s="26">
        <f t="shared" si="0"/>
        <v>1.9100000000000001</v>
      </c>
      <c r="Q23" s="13">
        <f t="shared" si="1"/>
        <v>0</v>
      </c>
      <c r="R23" s="22">
        <f t="shared" si="4"/>
        <v>-0.16000000000000014</v>
      </c>
    </row>
    <row r="24" spans="1:18" x14ac:dyDescent="0.3">
      <c r="A24" s="99">
        <v>23</v>
      </c>
      <c r="B24" s="8" t="s">
        <v>18</v>
      </c>
      <c r="C24" s="96">
        <v>1038.663</v>
      </c>
      <c r="D24" s="96">
        <v>739.24099999999999</v>
      </c>
      <c r="E24" s="13">
        <v>703.53599999999994</v>
      </c>
      <c r="F24" s="13">
        <v>103.79600000000001</v>
      </c>
      <c r="G24" s="13">
        <v>130.68600000000001</v>
      </c>
      <c r="H24" s="13">
        <v>4.6879999999999997</v>
      </c>
      <c r="I24" s="13">
        <f t="shared" si="5"/>
        <v>21.605000000000004</v>
      </c>
      <c r="J24" s="13">
        <v>121.259</v>
      </c>
      <c r="K24" s="13">
        <v>41.472999999999999</v>
      </c>
      <c r="L24" s="13">
        <v>39.813000000000002</v>
      </c>
      <c r="M24" s="13">
        <v>97.994</v>
      </c>
      <c r="N24" s="13">
        <v>16.917999999999999</v>
      </c>
      <c r="O24" s="13"/>
      <c r="P24" s="26">
        <f>J24-K24+L24-M24</f>
        <v>21.605000000000004</v>
      </c>
      <c r="Q24" s="13">
        <f>I24-P24</f>
        <v>0</v>
      </c>
      <c r="R24" s="22">
        <f>H24+N24-I24+O24</f>
        <v>9.9999999999411671E-4</v>
      </c>
    </row>
    <row r="25" spans="1:18" x14ac:dyDescent="0.3">
      <c r="A25" s="99">
        <v>24</v>
      </c>
      <c r="B25" s="8" t="s">
        <v>20</v>
      </c>
      <c r="C25" s="96">
        <v>394.80732</v>
      </c>
      <c r="D25" s="96">
        <v>174.91378</v>
      </c>
      <c r="E25" s="13">
        <v>285.14832000000001</v>
      </c>
      <c r="F25" s="13">
        <v>82.061899999999994</v>
      </c>
      <c r="G25" s="13">
        <v>55.380699999999997</v>
      </c>
      <c r="H25" s="13">
        <v>-0.93074999999999997</v>
      </c>
      <c r="I25" s="13">
        <f t="shared" si="5"/>
        <v>5.9486699999999999</v>
      </c>
      <c r="J25" s="13">
        <v>22.240120000000001</v>
      </c>
      <c r="K25" s="13">
        <v>1.38276</v>
      </c>
      <c r="L25" s="13">
        <v>14.38481</v>
      </c>
      <c r="M25" s="13">
        <v>29.293500000000002</v>
      </c>
      <c r="N25" s="13">
        <v>6.2806699999999998</v>
      </c>
      <c r="O25" s="13">
        <v>0.59874000000000005</v>
      </c>
      <c r="P25" s="26">
        <f t="shared" si="0"/>
        <v>5.9486699999999999</v>
      </c>
      <c r="Q25" s="13">
        <f t="shared" si="1"/>
        <v>0</v>
      </c>
      <c r="R25" s="22">
        <f t="shared" si="4"/>
        <v>-9.9999999998434674E-6</v>
      </c>
    </row>
    <row r="26" spans="1:18" x14ac:dyDescent="0.3">
      <c r="A26" s="99">
        <v>25</v>
      </c>
      <c r="B26" s="61" t="s">
        <v>39</v>
      </c>
      <c r="C26" s="13">
        <v>533.72198000000003</v>
      </c>
      <c r="D26" s="13">
        <v>446.03773000000001</v>
      </c>
      <c r="E26" s="13">
        <v>464.94547</v>
      </c>
      <c r="F26" s="13">
        <v>68.776510000000002</v>
      </c>
      <c r="G26" s="13">
        <v>378</v>
      </c>
      <c r="H26" s="13">
        <v>11.73312</v>
      </c>
      <c r="I26" s="13">
        <f t="shared" si="5"/>
        <v>-1.5927099999999967</v>
      </c>
      <c r="J26" s="13">
        <v>63.58867</v>
      </c>
      <c r="K26" s="13">
        <v>19.626850000000001</v>
      </c>
      <c r="L26" s="13">
        <v>3.5884200000000002</v>
      </c>
      <c r="M26" s="13">
        <v>49.142949999999999</v>
      </c>
      <c r="N26" s="13">
        <v>-13.32583</v>
      </c>
      <c r="O26" s="13"/>
      <c r="P26" s="26">
        <f t="shared" si="0"/>
        <v>-1.5927099999999967</v>
      </c>
      <c r="Q26" s="13">
        <f t="shared" si="1"/>
        <v>0</v>
      </c>
      <c r="R26" s="22">
        <f t="shared" si="4"/>
        <v>-3.5527136788005009E-15</v>
      </c>
    </row>
    <row r="27" spans="1:18" x14ac:dyDescent="0.3">
      <c r="A27" s="99">
        <v>26</v>
      </c>
      <c r="B27" s="61" t="s">
        <v>33</v>
      </c>
      <c r="C27" s="13">
        <v>388.07</v>
      </c>
      <c r="D27" s="13">
        <v>231.21</v>
      </c>
      <c r="E27" s="13">
        <v>210.15</v>
      </c>
      <c r="F27" s="13">
        <v>82.4</v>
      </c>
      <c r="G27" s="13">
        <v>50</v>
      </c>
      <c r="H27" s="13">
        <v>7.03</v>
      </c>
      <c r="I27" s="13">
        <f t="shared" ref="I27" si="6">J27-K27+L27-M27</f>
        <v>9.0299999999999994</v>
      </c>
      <c r="J27" s="13">
        <v>21.68</v>
      </c>
      <c r="K27" s="13">
        <v>7.43</v>
      </c>
      <c r="L27" s="13">
        <v>8.18</v>
      </c>
      <c r="M27" s="13">
        <v>13.4</v>
      </c>
      <c r="N27" s="13">
        <v>0.24</v>
      </c>
      <c r="O27" s="13"/>
      <c r="P27" s="26">
        <f t="shared" si="0"/>
        <v>9.0299999999999994</v>
      </c>
      <c r="Q27" s="13">
        <f t="shared" si="1"/>
        <v>0</v>
      </c>
      <c r="R27" s="22">
        <f t="shared" si="4"/>
        <v>-1.7599999999999989</v>
      </c>
    </row>
    <row r="30" spans="1:18" x14ac:dyDescent="0.3">
      <c r="B30" s="56"/>
    </row>
    <row r="33" spans="2:2" x14ac:dyDescent="0.3">
      <c r="B33" s="11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35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ColWidth="9.109375" defaultRowHeight="13.8" x14ac:dyDescent="0.25"/>
  <cols>
    <col min="1" max="1" width="9.109375" style="56"/>
    <col min="2" max="2" width="42.33203125" style="56" customWidth="1"/>
    <col min="3" max="3" width="12.88671875" style="56" customWidth="1"/>
    <col min="4" max="4" width="13" style="56" customWidth="1"/>
    <col min="5" max="5" width="7" style="56" customWidth="1"/>
    <col min="6" max="6" width="7.33203125" style="56" hidden="1" customWidth="1"/>
    <col min="7" max="7" width="10.6640625" style="56" hidden="1" customWidth="1"/>
    <col min="8" max="8" width="9.109375" style="56"/>
    <col min="9" max="9" width="15.6640625" style="74" customWidth="1"/>
    <col min="10" max="10" width="9.109375" style="74"/>
    <col min="11" max="11" width="9.109375" style="56" customWidth="1"/>
    <col min="12" max="12" width="9.109375" style="56"/>
    <col min="13" max="13" width="13.5546875" style="77" bestFit="1" customWidth="1"/>
    <col min="14" max="16384" width="9.109375" style="56"/>
  </cols>
  <sheetData>
    <row r="1" spans="1:13" s="17" customFormat="1" x14ac:dyDescent="0.3">
      <c r="A1" s="41" t="s">
        <v>0</v>
      </c>
      <c r="B1" s="42" t="s">
        <v>22</v>
      </c>
      <c r="C1" s="42" t="s">
        <v>67</v>
      </c>
      <c r="D1" s="43" t="s">
        <v>73</v>
      </c>
      <c r="I1" s="86" t="s">
        <v>46</v>
      </c>
      <c r="J1" s="73"/>
      <c r="M1" s="78"/>
    </row>
    <row r="2" spans="1:13" ht="14.4" x14ac:dyDescent="0.3">
      <c r="A2" s="44">
        <v>1</v>
      </c>
      <c r="B2" s="45" t="s">
        <v>65</v>
      </c>
      <c r="C2" s="13">
        <v>11483.857379999999</v>
      </c>
      <c r="D2" s="87">
        <v>11649.88</v>
      </c>
      <c r="E2" s="55"/>
      <c r="F2" s="55">
        <f>G2/Table41113141516181928[[#This Row],[IVR/2021]]</f>
        <v>1.4457043004482152E-2</v>
      </c>
      <c r="G2" s="92">
        <f>Table41113141516181928[[#This Row],[IR/2022]]-Table41113141516181928[[#This Row],[IVR/2021]]</f>
        <v>166.02261999999973</v>
      </c>
      <c r="H2" s="55"/>
      <c r="I2" s="72"/>
      <c r="J2" s="71"/>
      <c r="K2" s="55"/>
      <c r="L2" s="55"/>
      <c r="M2" s="79"/>
    </row>
    <row r="3" spans="1:13" ht="14.4" x14ac:dyDescent="0.3">
      <c r="A3" s="44">
        <v>2</v>
      </c>
      <c r="B3" s="45" t="s">
        <v>15</v>
      </c>
      <c r="C3" s="13">
        <v>6408.38</v>
      </c>
      <c r="D3" s="19">
        <v>7125.45</v>
      </c>
      <c r="E3" s="55"/>
      <c r="F3" s="55">
        <f>G3/Table41113141516181928[[#This Row],[IVR/2021]]</f>
        <v>0.11189567410172301</v>
      </c>
      <c r="G3" s="92">
        <f>Table41113141516181928[[#This Row],[IR/2022]]-Table41113141516181928[[#This Row],[IVR/2021]]</f>
        <v>717.06999999999971</v>
      </c>
      <c r="H3" s="55"/>
      <c r="I3" s="72"/>
      <c r="J3" s="71"/>
      <c r="K3" s="55"/>
      <c r="L3" s="55"/>
    </row>
    <row r="4" spans="1:13" ht="14.4" x14ac:dyDescent="0.3">
      <c r="A4" s="44">
        <v>3</v>
      </c>
      <c r="B4" s="45" t="s">
        <v>11</v>
      </c>
      <c r="C4" s="13">
        <v>6709.52</v>
      </c>
      <c r="D4" s="19">
        <v>6934.69</v>
      </c>
      <c r="E4" s="55"/>
      <c r="F4" s="55">
        <f>G4/Table41113141516181928[[#This Row],[IVR/2021]]</f>
        <v>3.355977774863167E-2</v>
      </c>
      <c r="G4" s="92">
        <f>Table41113141516181928[[#This Row],[IR/2022]]-Table41113141516181928[[#This Row],[IVR/2021]]</f>
        <v>225.16999999999916</v>
      </c>
      <c r="H4" s="55"/>
      <c r="I4" s="72"/>
      <c r="J4" s="71"/>
      <c r="K4" s="55"/>
      <c r="L4" s="55"/>
    </row>
    <row r="5" spans="1:13" ht="14.4" x14ac:dyDescent="0.3">
      <c r="A5" s="44">
        <v>4</v>
      </c>
      <c r="B5" s="45" t="s">
        <v>19</v>
      </c>
      <c r="C5" s="13">
        <v>2339.3916800000002</v>
      </c>
      <c r="D5" s="19">
        <v>2387.51874</v>
      </c>
      <c r="E5" s="55"/>
      <c r="F5" s="55">
        <f>G5/Table41113141516181928[[#This Row],[IVR/2021]]</f>
        <v>2.0572467796414407E-2</v>
      </c>
      <c r="G5" s="92">
        <f>Table41113141516181928[[#This Row],[IR/2022]]-Table41113141516181928[[#This Row],[IVR/2021]]</f>
        <v>48.127059999999801</v>
      </c>
      <c r="H5" s="55"/>
      <c r="I5" s="72"/>
      <c r="J5" s="71"/>
      <c r="K5" s="55"/>
      <c r="L5" s="55"/>
    </row>
    <row r="6" spans="1:13" ht="14.4" x14ac:dyDescent="0.3">
      <c r="A6" s="44">
        <v>5</v>
      </c>
      <c r="B6" s="45" t="s">
        <v>8</v>
      </c>
      <c r="C6" s="13">
        <v>1232.3675499999999</v>
      </c>
      <c r="D6" s="19">
        <v>1247.3564699999999</v>
      </c>
      <c r="E6" s="55"/>
      <c r="F6" s="55">
        <f>G6/Table41113141516181928[[#This Row],[IVR/2021]]</f>
        <v>1.2162702596315529E-2</v>
      </c>
      <c r="G6" s="92">
        <f>Table41113141516181928[[#This Row],[IR/2022]]-Table41113141516181928[[#This Row],[IVR/2021]]</f>
        <v>14.988920000000007</v>
      </c>
      <c r="H6" s="55"/>
      <c r="I6" s="72"/>
      <c r="J6" s="71"/>
      <c r="K6" s="55"/>
      <c r="L6" s="55"/>
    </row>
    <row r="7" spans="1:13" ht="14.4" x14ac:dyDescent="0.3">
      <c r="A7" s="44">
        <v>6</v>
      </c>
      <c r="B7" s="45" t="s">
        <v>18</v>
      </c>
      <c r="C7" s="13">
        <v>1038.663</v>
      </c>
      <c r="D7" s="19">
        <v>1074.6600000000001</v>
      </c>
      <c r="E7" s="55"/>
      <c r="F7" s="55">
        <f>G7/Table41113141516181928[[#This Row],[IVR/2021]]</f>
        <v>3.4657054309241854E-2</v>
      </c>
      <c r="G7" s="92">
        <f>Table41113141516181928[[#This Row],[IR/2022]]-Table41113141516181928[[#This Row],[IVR/2021]]</f>
        <v>35.997000000000071</v>
      </c>
      <c r="H7" s="55"/>
      <c r="I7" s="72"/>
      <c r="J7" s="71"/>
      <c r="K7" s="55"/>
      <c r="L7" s="55"/>
    </row>
    <row r="8" spans="1:13" ht="14.4" x14ac:dyDescent="0.3">
      <c r="A8" s="44">
        <v>7</v>
      </c>
      <c r="B8" s="45" t="s">
        <v>1</v>
      </c>
      <c r="C8" s="13">
        <v>932.15</v>
      </c>
      <c r="D8" s="19">
        <v>983.61599999999999</v>
      </c>
      <c r="E8" s="55"/>
      <c r="F8" s="55">
        <f>G8/Table41113141516181928[[#This Row],[IVR/2021]]</f>
        <v>5.5212143968245461E-2</v>
      </c>
      <c r="G8" s="92">
        <f>Table41113141516181928[[#This Row],[IR/2022]]-Table41113141516181928[[#This Row],[IVR/2021]]</f>
        <v>51.466000000000008</v>
      </c>
      <c r="H8" s="55"/>
      <c r="I8" s="72"/>
      <c r="J8" s="71"/>
      <c r="K8" s="55"/>
      <c r="L8" s="55"/>
    </row>
    <row r="9" spans="1:13" ht="14.4" x14ac:dyDescent="0.3">
      <c r="A9" s="44">
        <v>8</v>
      </c>
      <c r="B9" s="45" t="s">
        <v>16</v>
      </c>
      <c r="C9" s="13">
        <v>1017.9</v>
      </c>
      <c r="D9" s="19">
        <v>902.8</v>
      </c>
      <c r="E9" s="55"/>
      <c r="F9" s="55">
        <f>G9/Table41113141516181928[[#This Row],[IVR/2021]]</f>
        <v>-0.11307594066214759</v>
      </c>
      <c r="G9" s="92">
        <f>Table41113141516181928[[#This Row],[IR/2022]]-Table41113141516181928[[#This Row],[IVR/2021]]</f>
        <v>-115.10000000000002</v>
      </c>
      <c r="H9" s="55"/>
      <c r="I9" s="72"/>
      <c r="J9" s="71"/>
      <c r="K9" s="55"/>
      <c r="L9" s="55"/>
    </row>
    <row r="10" spans="1:13" ht="14.4" x14ac:dyDescent="0.3">
      <c r="A10" s="44">
        <v>9</v>
      </c>
      <c r="B10" s="45" t="s">
        <v>4</v>
      </c>
      <c r="C10" s="13">
        <v>812.6</v>
      </c>
      <c r="D10" s="82">
        <v>810.56857000000002</v>
      </c>
      <c r="E10" s="55"/>
      <c r="F10" s="55">
        <f>G10/Table41113141516181928[[#This Row],[IVR/2021]]</f>
        <v>-2.4999138567560917E-3</v>
      </c>
      <c r="G10" s="92">
        <f>Table41113141516181928[[#This Row],[IR/2022]]-Table41113141516181928[[#This Row],[IVR/2021]]</f>
        <v>-2.0314300000000003</v>
      </c>
      <c r="H10" s="55"/>
      <c r="I10" s="72"/>
      <c r="J10" s="71"/>
      <c r="K10" s="55"/>
      <c r="L10" s="55"/>
    </row>
    <row r="11" spans="1:13" ht="14.4" x14ac:dyDescent="0.3">
      <c r="A11" s="44">
        <v>10</v>
      </c>
      <c r="B11" s="45" t="s">
        <v>17</v>
      </c>
      <c r="C11" s="13">
        <v>714.96</v>
      </c>
      <c r="D11" s="19">
        <v>751.59</v>
      </c>
      <c r="E11" s="55"/>
      <c r="F11" s="55">
        <f>G11/Table41113141516181928[[#This Row],[IVR/2021]]</f>
        <v>5.1233635448136951E-2</v>
      </c>
      <c r="G11" s="92">
        <f>Table41113141516181928[[#This Row],[IR/2022]]-Table41113141516181928[[#This Row],[IVR/2021]]</f>
        <v>36.629999999999995</v>
      </c>
      <c r="H11" s="55"/>
      <c r="I11" s="72"/>
      <c r="J11" s="71"/>
      <c r="K11" s="55"/>
      <c r="L11" s="55"/>
    </row>
    <row r="12" spans="1:13" ht="14.4" x14ac:dyDescent="0.3">
      <c r="A12" s="44">
        <v>11</v>
      </c>
      <c r="B12" s="45" t="s">
        <v>39</v>
      </c>
      <c r="C12" s="13">
        <v>533.72198000000003</v>
      </c>
      <c r="D12" s="19">
        <v>678.17367000000002</v>
      </c>
      <c r="E12" s="55"/>
      <c r="F12" s="55">
        <f>G12/Table41113141516181928[[#This Row],[IVR/2021]]</f>
        <v>0.27064969293563662</v>
      </c>
      <c r="G12" s="92">
        <f>Table41113141516181928[[#This Row],[IR/2022]]-Table41113141516181928[[#This Row],[IVR/2021]]</f>
        <v>144.45168999999999</v>
      </c>
      <c r="H12" s="55"/>
      <c r="I12" s="72"/>
      <c r="J12" s="71"/>
      <c r="K12" s="55"/>
      <c r="L12" s="55"/>
    </row>
    <row r="13" spans="1:13" ht="14.4" x14ac:dyDescent="0.3">
      <c r="A13" s="44">
        <v>12</v>
      </c>
      <c r="B13" s="45" t="s">
        <v>12</v>
      </c>
      <c r="C13" s="13">
        <v>708.45245</v>
      </c>
      <c r="D13" s="19">
        <v>662.64</v>
      </c>
      <c r="E13" s="55"/>
      <c r="F13" s="55">
        <f>G13/Table41113141516181928[[#This Row],[IVR/2021]]</f>
        <v>-6.4665525540916702E-2</v>
      </c>
      <c r="G13" s="92">
        <f>Table41113141516181928[[#This Row],[IR/2022]]-Table41113141516181928[[#This Row],[IVR/2021]]</f>
        <v>-45.812450000000013</v>
      </c>
      <c r="H13" s="55"/>
      <c r="I13" s="72"/>
      <c r="J13" s="71"/>
      <c r="K13" s="55"/>
      <c r="L13" s="55"/>
    </row>
    <row r="14" spans="1:13" ht="14.4" x14ac:dyDescent="0.3">
      <c r="A14" s="44">
        <v>13</v>
      </c>
      <c r="B14" s="45" t="s">
        <v>36</v>
      </c>
      <c r="C14" s="13">
        <v>760.34</v>
      </c>
      <c r="D14" s="19">
        <v>657.65</v>
      </c>
      <c r="E14" s="55"/>
      <c r="F14" s="55">
        <f>G14/Table41113141516181928[[#This Row],[IVR/2021]]</f>
        <v>-0.13505800036825638</v>
      </c>
      <c r="G14" s="92">
        <f>Table41113141516181928[[#This Row],[IR/2022]]-Table41113141516181928[[#This Row],[IVR/2021]]</f>
        <v>-102.69000000000005</v>
      </c>
      <c r="H14" s="55"/>
      <c r="I14" s="72"/>
      <c r="J14" s="71"/>
      <c r="K14" s="55"/>
      <c r="L14" s="55"/>
    </row>
    <row r="15" spans="1:13" ht="14.4" x14ac:dyDescent="0.3">
      <c r="A15" s="44">
        <v>14</v>
      </c>
      <c r="B15" s="45" t="s">
        <v>32</v>
      </c>
      <c r="C15" s="13">
        <v>497.49</v>
      </c>
      <c r="D15" s="19">
        <v>524.66999999999996</v>
      </c>
      <c r="E15" s="55"/>
      <c r="F15" s="55">
        <f>G15/Table41113141516181928[[#This Row],[IVR/2021]]</f>
        <v>5.4634264005306535E-2</v>
      </c>
      <c r="G15" s="92">
        <f>Table41113141516181928[[#This Row],[IR/2022]]-Table41113141516181928[[#This Row],[IVR/2021]]</f>
        <v>27.17999999999995</v>
      </c>
      <c r="H15" s="55"/>
      <c r="I15" s="72"/>
      <c r="J15" s="71"/>
      <c r="K15" s="55"/>
      <c r="L15" s="55"/>
    </row>
    <row r="16" spans="1:13" ht="14.4" x14ac:dyDescent="0.3">
      <c r="A16" s="44">
        <v>15</v>
      </c>
      <c r="B16" s="45" t="s">
        <v>33</v>
      </c>
      <c r="C16" s="13">
        <v>388.07</v>
      </c>
      <c r="D16" s="19">
        <v>449.37</v>
      </c>
      <c r="E16" s="55"/>
      <c r="F16" s="55">
        <f>G16/Table41113141516181928[[#This Row],[IVR/2021]]</f>
        <v>0.15796119256835112</v>
      </c>
      <c r="G16" s="92">
        <f>Table41113141516181928[[#This Row],[IR/2022]]-Table41113141516181928[[#This Row],[IVR/2021]]</f>
        <v>61.300000000000011</v>
      </c>
      <c r="H16" s="55"/>
      <c r="I16" s="72"/>
      <c r="J16" s="71"/>
      <c r="K16" s="55"/>
      <c r="L16" s="55"/>
    </row>
    <row r="17" spans="1:12" ht="14.4" x14ac:dyDescent="0.3">
      <c r="A17" s="44">
        <v>16</v>
      </c>
      <c r="B17" s="45" t="s">
        <v>3</v>
      </c>
      <c r="C17" s="13">
        <v>407.33</v>
      </c>
      <c r="D17" s="19">
        <v>439.27</v>
      </c>
      <c r="E17" s="55"/>
      <c r="F17" s="55">
        <f>G17/Table41113141516181928[[#This Row],[IVR/2021]]</f>
        <v>7.8413080303439464E-2</v>
      </c>
      <c r="G17" s="92">
        <f>Table41113141516181928[[#This Row],[IR/2022]]-Table41113141516181928[[#This Row],[IVR/2021]]</f>
        <v>31.939999999999998</v>
      </c>
      <c r="H17" s="55"/>
      <c r="I17" s="72"/>
      <c r="J17" s="71"/>
      <c r="K17" s="55"/>
      <c r="L17" s="55"/>
    </row>
    <row r="18" spans="1:12" ht="14.4" x14ac:dyDescent="0.3">
      <c r="A18" s="44">
        <v>17</v>
      </c>
      <c r="B18" s="45" t="s">
        <v>10</v>
      </c>
      <c r="C18" s="13">
        <v>351.36799999999999</v>
      </c>
      <c r="D18" s="19">
        <v>366.2183</v>
      </c>
      <c r="E18" s="55"/>
      <c r="F18" s="55">
        <f>G18/Table41113141516181928[[#This Row],[IVR/2021]]</f>
        <v>4.2264235786981186E-2</v>
      </c>
      <c r="G18" s="92">
        <f>Table41113141516181928[[#This Row],[IR/2022]]-Table41113141516181928[[#This Row],[IVR/2021]]</f>
        <v>14.850300000000004</v>
      </c>
      <c r="H18" s="55"/>
      <c r="I18" s="72"/>
      <c r="J18" s="71"/>
      <c r="K18" s="55"/>
      <c r="L18" s="55"/>
    </row>
    <row r="19" spans="1:12" ht="14.4" x14ac:dyDescent="0.3">
      <c r="A19" s="44">
        <v>18</v>
      </c>
      <c r="B19" s="45" t="s">
        <v>6</v>
      </c>
      <c r="C19" s="13">
        <v>362.06159000000002</v>
      </c>
      <c r="D19" s="19">
        <v>356.78800000000001</v>
      </c>
      <c r="E19" s="55"/>
      <c r="F19" s="55">
        <f>G19/Table41113141516181928[[#This Row],[IVR/2021]]</f>
        <v>-1.4565450038486581E-2</v>
      </c>
      <c r="G19" s="92">
        <f>Table41113141516181928[[#This Row],[IR/2022]]-Table41113141516181928[[#This Row],[IVR/2021]]</f>
        <v>-5.2735900000000129</v>
      </c>
      <c r="H19" s="55"/>
      <c r="I19" s="72"/>
      <c r="J19" s="71"/>
      <c r="K19" s="55"/>
      <c r="L19" s="55"/>
    </row>
    <row r="20" spans="1:12" ht="14.4" x14ac:dyDescent="0.3">
      <c r="A20" s="44">
        <v>19</v>
      </c>
      <c r="B20" s="45" t="s">
        <v>20</v>
      </c>
      <c r="C20" s="13">
        <v>394.80732</v>
      </c>
      <c r="D20" s="19">
        <v>346.18698999999998</v>
      </c>
      <c r="E20" s="55"/>
      <c r="F20" s="55">
        <f>G20/Table41113141516181928[[#This Row],[IVR/2021]]</f>
        <v>-0.12314951505964991</v>
      </c>
      <c r="G20" s="92">
        <f>Table41113141516181928[[#This Row],[IR/2022]]-Table41113141516181928[[#This Row],[IVR/2021]]</f>
        <v>-48.620330000000024</v>
      </c>
      <c r="H20" s="55"/>
      <c r="I20" s="72"/>
      <c r="J20" s="71"/>
      <c r="K20" s="55"/>
      <c r="L20" s="55"/>
    </row>
    <row r="21" spans="1:12" ht="14.4" x14ac:dyDescent="0.3">
      <c r="A21" s="44">
        <v>20</v>
      </c>
      <c r="B21" s="45" t="s">
        <v>13</v>
      </c>
      <c r="C21" s="13">
        <v>343.76</v>
      </c>
      <c r="D21" s="19">
        <v>320.39143000000001</v>
      </c>
      <c r="E21" s="55"/>
      <c r="F21" s="55">
        <f>G21/Table41113141516181928[[#This Row],[IVR/2021]]</f>
        <v>-6.7979316965324582E-2</v>
      </c>
      <c r="G21" s="92">
        <f>Table41113141516181928[[#This Row],[IR/2022]]-Table41113141516181928[[#This Row],[IVR/2021]]</f>
        <v>-23.368569999999977</v>
      </c>
      <c r="H21" s="55"/>
      <c r="I21" s="72"/>
      <c r="J21" s="71"/>
      <c r="K21" s="55"/>
      <c r="L21" s="55"/>
    </row>
    <row r="22" spans="1:12" ht="14.4" x14ac:dyDescent="0.3">
      <c r="A22" s="44">
        <v>21</v>
      </c>
      <c r="B22" s="45" t="s">
        <v>2</v>
      </c>
      <c r="C22" s="13">
        <v>272.2</v>
      </c>
      <c r="D22" s="19">
        <v>264.08</v>
      </c>
      <c r="E22" s="55"/>
      <c r="F22" s="55">
        <f>G22/Table41113141516181928[[#This Row],[IVR/2021]]</f>
        <v>-2.9831006612784736E-2</v>
      </c>
      <c r="G22" s="92">
        <f>Table41113141516181928[[#This Row],[IR/2022]]-Table41113141516181928[[#This Row],[IVR/2021]]</f>
        <v>-8.1200000000000045</v>
      </c>
      <c r="H22" s="55"/>
      <c r="I22" s="72"/>
      <c r="J22" s="71"/>
      <c r="K22" s="55"/>
      <c r="L22" s="55"/>
    </row>
    <row r="23" spans="1:12" ht="14.4" x14ac:dyDescent="0.3">
      <c r="A23" s="44">
        <v>22</v>
      </c>
      <c r="B23" s="45" t="s">
        <v>21</v>
      </c>
      <c r="C23" s="13">
        <v>256.47000000000003</v>
      </c>
      <c r="D23" s="19">
        <v>260.81</v>
      </c>
      <c r="E23" s="55"/>
      <c r="F23" s="55">
        <f>G23/Table41113141516181928[[#This Row],[IVR/2021]]</f>
        <v>1.6922057160681462E-2</v>
      </c>
      <c r="G23" s="92">
        <f>Table41113141516181928[[#This Row],[IR/2022]]-Table41113141516181928[[#This Row],[IVR/2021]]</f>
        <v>4.339999999999975</v>
      </c>
      <c r="H23" s="55"/>
      <c r="I23" s="72"/>
      <c r="J23" s="71"/>
      <c r="K23" s="55"/>
      <c r="L23" s="55"/>
    </row>
    <row r="24" spans="1:12" ht="14.4" x14ac:dyDescent="0.3">
      <c r="A24" s="44">
        <v>23</v>
      </c>
      <c r="B24" s="45" t="s">
        <v>9</v>
      </c>
      <c r="C24" s="13">
        <v>232.32651000000001</v>
      </c>
      <c r="D24" s="82">
        <v>203.22214</v>
      </c>
      <c r="E24" s="55"/>
      <c r="F24" s="55">
        <f>G24/Table41113141516181928[[#This Row],[IVR/2021]]</f>
        <v>-0.12527356434700462</v>
      </c>
      <c r="G24" s="92">
        <f>Table41113141516181928[[#This Row],[IR/2022]]-Table41113141516181928[[#This Row],[IVR/2021]]</f>
        <v>-29.104370000000017</v>
      </c>
      <c r="H24" s="55"/>
      <c r="I24" s="72"/>
      <c r="J24" s="71"/>
      <c r="K24" s="55"/>
      <c r="L24" s="55"/>
    </row>
    <row r="25" spans="1:12" ht="14.4" x14ac:dyDescent="0.3">
      <c r="A25" s="44">
        <v>24</v>
      </c>
      <c r="B25" s="45" t="s">
        <v>5</v>
      </c>
      <c r="C25" s="13">
        <v>167.44399999999999</v>
      </c>
      <c r="D25" s="19">
        <v>176.75</v>
      </c>
      <c r="E25" s="55"/>
      <c r="F25" s="55">
        <f>G25/Table41113141516181928[[#This Row],[IVR/2021]]</f>
        <v>5.5576789852129743E-2</v>
      </c>
      <c r="G25" s="92">
        <f>Table41113141516181928[[#This Row],[IR/2022]]-Table41113141516181928[[#This Row],[IVR/2021]]</f>
        <v>9.3060000000000116</v>
      </c>
      <c r="H25" s="55"/>
      <c r="I25" s="72"/>
      <c r="J25" s="71"/>
      <c r="K25" s="55"/>
      <c r="L25" s="55"/>
    </row>
    <row r="26" spans="1:12" ht="14.4" x14ac:dyDescent="0.3">
      <c r="A26" s="44">
        <v>25</v>
      </c>
      <c r="B26" s="45" t="s">
        <v>7</v>
      </c>
      <c r="C26" s="13">
        <v>86.840920370000006</v>
      </c>
      <c r="D26" s="19">
        <v>89.492035430000001</v>
      </c>
      <c r="E26" s="55"/>
      <c r="F26" s="55">
        <f>G26/Table41113141516181928[[#This Row],[IVR/2021]]</f>
        <v>3.0528408136446319E-2</v>
      </c>
      <c r="G26" s="92">
        <f>Table41113141516181928[[#This Row],[IR/2022]]-Table41113141516181928[[#This Row],[IVR/2021]]</f>
        <v>2.6511150599999951</v>
      </c>
      <c r="H26" s="55"/>
      <c r="I26" s="72"/>
      <c r="J26" s="71"/>
      <c r="K26" s="55"/>
      <c r="L26" s="55"/>
    </row>
    <row r="27" spans="1:12" ht="14.4" x14ac:dyDescent="0.3">
      <c r="A27" s="44">
        <v>26</v>
      </c>
      <c r="B27" s="46" t="s">
        <v>14</v>
      </c>
      <c r="C27" s="13">
        <v>9.6966000000000001</v>
      </c>
      <c r="D27" s="19">
        <v>9.3374699999999997</v>
      </c>
      <c r="E27" s="55"/>
      <c r="F27" s="55">
        <f>G27/Table41113141516181928[[#This Row],[IVR/2021]]</f>
        <v>-3.7036693273931109E-2</v>
      </c>
      <c r="G27" s="92">
        <f>Table41113141516181928[[#This Row],[IR/2022]]-Table41113141516181928[[#This Row],[IVR/2021]]</f>
        <v>-0.35913000000000039</v>
      </c>
      <c r="H27" s="55"/>
      <c r="I27" s="72"/>
      <c r="J27" s="71"/>
      <c r="K27" s="55"/>
      <c r="L27" s="55"/>
    </row>
    <row r="28" spans="1:12" ht="15" x14ac:dyDescent="0.25">
      <c r="E28" s="55"/>
      <c r="F28" s="55"/>
      <c r="G28" s="55"/>
      <c r="H28" s="55"/>
      <c r="I28" s="71"/>
      <c r="J28" s="71"/>
      <c r="K28" s="55"/>
      <c r="L28" s="55"/>
    </row>
    <row r="29" spans="1:12" ht="15" x14ac:dyDescent="0.25">
      <c r="C29" s="57"/>
      <c r="E29" s="55"/>
      <c r="F29" s="55"/>
      <c r="G29" s="55"/>
      <c r="H29" s="55"/>
      <c r="I29" s="71"/>
      <c r="J29" s="71"/>
      <c r="K29" s="55"/>
      <c r="L29" s="55"/>
    </row>
    <row r="30" spans="1:12" ht="15" x14ac:dyDescent="0.25">
      <c r="B30" s="108"/>
      <c r="H30" s="55"/>
    </row>
    <row r="31" spans="1:12" ht="15" x14ac:dyDescent="0.25">
      <c r="C31" s="57"/>
    </row>
    <row r="32" spans="1:12" ht="15" x14ac:dyDescent="0.25">
      <c r="C32" s="57"/>
    </row>
    <row r="34" spans="3:3" ht="15" x14ac:dyDescent="0.25">
      <c r="C34" s="55"/>
    </row>
    <row r="35" spans="3:3" ht="15" x14ac:dyDescent="0.25">
      <c r="C35" s="55"/>
    </row>
  </sheetData>
  <phoneticPr fontId="6" type="noConversion"/>
  <hyperlinks>
    <hyperlink ref="I1" location="Mündəricat!A1" display="Mündəricat" xr:uid="{00000000-0004-0000-0300-000000000000}"/>
  </hyperlink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30"/>
  <sheetViews>
    <sheetView zoomScale="77" zoomScaleNormal="77" workbookViewId="0">
      <selection activeCell="E13" sqref="E13"/>
    </sheetView>
  </sheetViews>
  <sheetFormatPr defaultRowHeight="14.4" x14ac:dyDescent="0.3"/>
  <cols>
    <col min="2" max="2" width="40.5546875" customWidth="1"/>
    <col min="3" max="3" width="34.33203125" customWidth="1"/>
    <col min="4" max="4" width="32.5546875" customWidth="1"/>
    <col min="5" max="5" width="29.6640625" customWidth="1"/>
    <col min="6" max="6" width="29.5546875" customWidth="1"/>
  </cols>
  <sheetData>
    <row r="1" spans="1:6" s="9" customFormat="1" ht="28.8" x14ac:dyDescent="0.3">
      <c r="A1" s="37" t="s">
        <v>0</v>
      </c>
      <c r="B1" s="38" t="s">
        <v>22</v>
      </c>
      <c r="C1" s="38" t="s">
        <v>71</v>
      </c>
      <c r="D1" s="39" t="s">
        <v>72</v>
      </c>
      <c r="F1" s="58" t="s">
        <v>46</v>
      </c>
    </row>
    <row r="2" spans="1:6" x14ac:dyDescent="0.3">
      <c r="A2" s="44">
        <v>1</v>
      </c>
      <c r="B2" s="33" t="s">
        <v>15</v>
      </c>
      <c r="C2" s="55">
        <v>0.11189567410172301</v>
      </c>
      <c r="D2" s="119">
        <v>717.06999999999971</v>
      </c>
    </row>
    <row r="3" spans="1:6" x14ac:dyDescent="0.3">
      <c r="A3" s="44">
        <v>2</v>
      </c>
      <c r="B3" s="33" t="s">
        <v>11</v>
      </c>
      <c r="C3" s="55">
        <v>3.355977774863167E-2</v>
      </c>
      <c r="D3" s="119">
        <v>225.16999999999916</v>
      </c>
    </row>
    <row r="4" spans="1:6" x14ac:dyDescent="0.3">
      <c r="A4" s="44">
        <v>3</v>
      </c>
      <c r="B4" s="33" t="s">
        <v>65</v>
      </c>
      <c r="C4" s="55">
        <v>1.4457043004482152E-2</v>
      </c>
      <c r="D4" s="119">
        <v>166.02261999999973</v>
      </c>
    </row>
    <row r="5" spans="1:6" x14ac:dyDescent="0.3">
      <c r="A5" s="44">
        <v>4</v>
      </c>
      <c r="B5" s="33" t="s">
        <v>39</v>
      </c>
      <c r="C5" s="55">
        <v>0.27064969293563662</v>
      </c>
      <c r="D5" s="119">
        <v>144.45168999999999</v>
      </c>
    </row>
    <row r="6" spans="1:6" x14ac:dyDescent="0.3">
      <c r="A6" s="44">
        <v>5</v>
      </c>
      <c r="B6" s="33" t="s">
        <v>33</v>
      </c>
      <c r="C6" s="55">
        <v>0.15796119256835112</v>
      </c>
      <c r="D6" s="119">
        <v>61.300000000000011</v>
      </c>
    </row>
    <row r="7" spans="1:6" x14ac:dyDescent="0.3">
      <c r="A7" s="44">
        <v>6</v>
      </c>
      <c r="B7" s="33" t="s">
        <v>1</v>
      </c>
      <c r="C7" s="55">
        <v>5.5212143968245461E-2</v>
      </c>
      <c r="D7" s="119">
        <v>51.466000000000008</v>
      </c>
    </row>
    <row r="8" spans="1:6" x14ac:dyDescent="0.3">
      <c r="A8" s="44">
        <v>7</v>
      </c>
      <c r="B8" s="33" t="s">
        <v>19</v>
      </c>
      <c r="C8" s="55">
        <v>2.0572467796414407E-2</v>
      </c>
      <c r="D8" s="119">
        <v>48.127059999999801</v>
      </c>
    </row>
    <row r="9" spans="1:6" x14ac:dyDescent="0.3">
      <c r="A9" s="44">
        <v>8</v>
      </c>
      <c r="B9" s="33" t="s">
        <v>17</v>
      </c>
      <c r="C9" s="55">
        <v>5.1233635448136951E-2</v>
      </c>
      <c r="D9" s="119">
        <v>36.629999999999995</v>
      </c>
    </row>
    <row r="10" spans="1:6" x14ac:dyDescent="0.3">
      <c r="A10" s="44">
        <v>9</v>
      </c>
      <c r="B10" s="33" t="s">
        <v>18</v>
      </c>
      <c r="C10" s="55">
        <v>3.4657054309241854E-2</v>
      </c>
      <c r="D10" s="119">
        <v>35.997000000000071</v>
      </c>
    </row>
    <row r="11" spans="1:6" x14ac:dyDescent="0.3">
      <c r="A11" s="44">
        <v>10</v>
      </c>
      <c r="B11" s="33" t="s">
        <v>3</v>
      </c>
      <c r="C11" s="55">
        <v>7.8413080303439464E-2</v>
      </c>
      <c r="D11" s="119">
        <v>31.939999999999998</v>
      </c>
    </row>
    <row r="12" spans="1:6" x14ac:dyDescent="0.3">
      <c r="A12" s="44">
        <v>11</v>
      </c>
      <c r="B12" s="33" t="s">
        <v>32</v>
      </c>
      <c r="C12" s="55">
        <v>5.4634264005306535E-2</v>
      </c>
      <c r="D12" s="119">
        <v>27.17999999999995</v>
      </c>
    </row>
    <row r="13" spans="1:6" x14ac:dyDescent="0.3">
      <c r="A13" s="44">
        <v>12</v>
      </c>
      <c r="B13" s="33" t="s">
        <v>8</v>
      </c>
      <c r="C13" s="55">
        <v>1.2162702596315529E-2</v>
      </c>
      <c r="D13" s="119">
        <v>14.988920000000007</v>
      </c>
    </row>
    <row r="14" spans="1:6" x14ac:dyDescent="0.3">
      <c r="A14" s="44">
        <v>13</v>
      </c>
      <c r="B14" s="33" t="s">
        <v>10</v>
      </c>
      <c r="C14" s="55">
        <v>4.2264235786981186E-2</v>
      </c>
      <c r="D14" s="119">
        <v>14.850300000000004</v>
      </c>
    </row>
    <row r="15" spans="1:6" x14ac:dyDescent="0.3">
      <c r="A15" s="44">
        <v>14</v>
      </c>
      <c r="B15" s="33" t="s">
        <v>5</v>
      </c>
      <c r="C15" s="55">
        <v>5.5576789852129743E-2</v>
      </c>
      <c r="D15" s="119">
        <v>9.3060000000000116</v>
      </c>
    </row>
    <row r="16" spans="1:6" x14ac:dyDescent="0.3">
      <c r="A16" s="44">
        <v>15</v>
      </c>
      <c r="B16" s="33" t="s">
        <v>21</v>
      </c>
      <c r="C16" s="55">
        <v>1.6922057160681462E-2</v>
      </c>
      <c r="D16" s="119">
        <v>4.339999999999975</v>
      </c>
    </row>
    <row r="17" spans="1:4" x14ac:dyDescent="0.3">
      <c r="A17" s="44">
        <v>16</v>
      </c>
      <c r="B17" s="33" t="s">
        <v>7</v>
      </c>
      <c r="C17" s="55">
        <v>3.0528408136446319E-2</v>
      </c>
      <c r="D17" s="119">
        <v>2.6511150599999951</v>
      </c>
    </row>
    <row r="18" spans="1:4" x14ac:dyDescent="0.3">
      <c r="A18" s="44">
        <v>17</v>
      </c>
      <c r="B18" s="33" t="s">
        <v>14</v>
      </c>
      <c r="C18" s="55">
        <v>-3.7036693273931109E-2</v>
      </c>
      <c r="D18" s="119">
        <v>-0.35913000000000039</v>
      </c>
    </row>
    <row r="19" spans="1:4" x14ac:dyDescent="0.3">
      <c r="A19" s="44">
        <v>18</v>
      </c>
      <c r="B19" s="33" t="s">
        <v>4</v>
      </c>
      <c r="C19" s="55">
        <v>-2.4999138567560917E-3</v>
      </c>
      <c r="D19" s="119">
        <v>-2.0314300000000003</v>
      </c>
    </row>
    <row r="20" spans="1:4" x14ac:dyDescent="0.3">
      <c r="A20" s="44">
        <v>19</v>
      </c>
      <c r="B20" s="33" t="s">
        <v>6</v>
      </c>
      <c r="C20" s="55">
        <v>-1.4565450038486581E-2</v>
      </c>
      <c r="D20" s="119">
        <v>-5.2735900000000129</v>
      </c>
    </row>
    <row r="21" spans="1:4" x14ac:dyDescent="0.3">
      <c r="A21" s="44">
        <v>20</v>
      </c>
      <c r="B21" s="33" t="s">
        <v>2</v>
      </c>
      <c r="C21" s="55">
        <v>-2.9831006612784736E-2</v>
      </c>
      <c r="D21" s="119">
        <v>-8.1200000000000045</v>
      </c>
    </row>
    <row r="22" spans="1:4" x14ac:dyDescent="0.3">
      <c r="A22" s="44">
        <v>21</v>
      </c>
      <c r="B22" s="33" t="s">
        <v>13</v>
      </c>
      <c r="C22" s="55">
        <v>-6.7979316965324582E-2</v>
      </c>
      <c r="D22" s="119">
        <v>-23.368569999999977</v>
      </c>
    </row>
    <row r="23" spans="1:4" x14ac:dyDescent="0.3">
      <c r="A23" s="44">
        <v>22</v>
      </c>
      <c r="B23" s="33" t="s">
        <v>9</v>
      </c>
      <c r="C23" s="55">
        <v>-0.12527356434700462</v>
      </c>
      <c r="D23" s="119">
        <v>-29.104370000000017</v>
      </c>
    </row>
    <row r="24" spans="1:4" x14ac:dyDescent="0.3">
      <c r="A24" s="44">
        <v>23</v>
      </c>
      <c r="B24" s="33" t="s">
        <v>12</v>
      </c>
      <c r="C24" s="55">
        <v>-6.4665525540916702E-2</v>
      </c>
      <c r="D24" s="119">
        <v>-45.812450000000013</v>
      </c>
    </row>
    <row r="25" spans="1:4" x14ac:dyDescent="0.3">
      <c r="A25" s="44">
        <v>24</v>
      </c>
      <c r="B25" s="33" t="s">
        <v>20</v>
      </c>
      <c r="C25" s="55">
        <v>-0.12314951505964991</v>
      </c>
      <c r="D25" s="119">
        <v>-48.620330000000024</v>
      </c>
    </row>
    <row r="26" spans="1:4" x14ac:dyDescent="0.3">
      <c r="A26" s="44">
        <v>25</v>
      </c>
      <c r="B26" s="33" t="s">
        <v>36</v>
      </c>
      <c r="C26" s="55">
        <v>-0.13505800036825638</v>
      </c>
      <c r="D26" s="119">
        <v>-102.69000000000005</v>
      </c>
    </row>
    <row r="27" spans="1:4" x14ac:dyDescent="0.3">
      <c r="A27" s="44">
        <v>26</v>
      </c>
      <c r="B27" s="34" t="s">
        <v>16</v>
      </c>
      <c r="C27" s="55">
        <v>-0.11307594066214759</v>
      </c>
      <c r="D27" s="119">
        <v>-115.10000000000002</v>
      </c>
    </row>
    <row r="30" spans="1:4" x14ac:dyDescent="0.3">
      <c r="B30" s="109"/>
    </row>
  </sheetData>
  <conditionalFormatting sqref="E1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{3627768F-0BD0-4651-B5AC-760A2C9F0B26}</x14:id>
        </ext>
      </extLst>
    </cfRule>
  </conditionalFormatting>
  <conditionalFormatting sqref="C2:C1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{845F8568-5FED-407E-9076-2A121B2041D9}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{431D794D-15C0-408C-9139-56B356A5383B}</x14:id>
        </ext>
      </extLst>
    </cfRule>
  </conditionalFormatting>
  <conditionalFormatting sqref="D2:D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{BBBC22F6-7080-4D66-B0D3-210D82481A38}</x14:id>
        </ext>
      </extLst>
    </cfRule>
  </conditionalFormatting>
  <conditionalFormatting sqref="C2:D1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5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15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15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conditionalFormatting sqref="C2:D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{5A1EE3AB-3E76-4B12-8F00-D7931A0CA72D}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{888F01DC-D263-490E-9453-5798D5437AD4}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{61F707A8-CCC0-422B-A830-8C1B75774EDE}</x14:id>
        </ext>
      </extLst>
    </cfRule>
  </conditionalFormatting>
  <hyperlinks>
    <hyperlink ref="F1" location="Mündəricat!A1" display="Mündəricat" xr:uid="{00000000-0004-0000-04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7768F-0BD0-4651-B5AC-760A2C9F0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845F8568-5FED-407E-9076-2A121B204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31D794D-15C0-408C-9139-56B356A53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BBBC22F6-7080-4D66-B0D3-210D82481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A1EE3AB-3E76-4B12-8F00-D7931A0CA7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888F01DC-D263-490E-9453-5798D5437A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61F707A8-CCC0-422B-A830-8C1B75774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15" sqref="F15"/>
    </sheetView>
  </sheetViews>
  <sheetFormatPr defaultColWidth="9.109375" defaultRowHeight="14.4" x14ac:dyDescent="0.3"/>
  <cols>
    <col min="1" max="1" width="9.109375" style="1"/>
    <col min="2" max="2" width="41.6640625" style="1" customWidth="1"/>
    <col min="3" max="4" width="15.88671875" style="1" customWidth="1"/>
    <col min="5" max="5" width="23.33203125" style="1" customWidth="1"/>
    <col min="6" max="6" width="19" style="1" customWidth="1"/>
    <col min="7" max="7" width="2.44140625" style="1" customWidth="1"/>
    <col min="8" max="8" width="6.6640625" style="1" customWidth="1"/>
    <col min="9" max="9" width="9.109375" customWidth="1"/>
    <col min="10" max="10" width="5.6640625" style="1" hidden="1" customWidth="1"/>
    <col min="11" max="11" width="8.109375" style="75" hidden="1" customWidth="1"/>
    <col min="12" max="13" width="9.109375" style="1" customWidth="1"/>
    <col min="14" max="16384" width="9.109375" style="1"/>
  </cols>
  <sheetData>
    <row r="1" spans="1:14" s="9" customFormat="1" x14ac:dyDescent="0.3">
      <c r="A1" s="35" t="s">
        <v>0</v>
      </c>
      <c r="B1" s="36" t="s">
        <v>22</v>
      </c>
      <c r="C1" s="42" t="s">
        <v>67</v>
      </c>
      <c r="D1" s="43" t="s">
        <v>73</v>
      </c>
      <c r="F1" s="58" t="s">
        <v>46</v>
      </c>
      <c r="K1" s="76"/>
    </row>
    <row r="2" spans="1:14" x14ac:dyDescent="0.3">
      <c r="A2" s="44">
        <v>1</v>
      </c>
      <c r="B2" s="8" t="s">
        <v>65</v>
      </c>
      <c r="C2" s="13">
        <v>3099.44688</v>
      </c>
      <c r="D2" s="88">
        <v>3277.87</v>
      </c>
      <c r="H2" s="5"/>
      <c r="J2" s="3">
        <f>K2/Table41113141516181927[[#This Row],[IVR/2021]]</f>
        <v>5.7566116442040759E-2</v>
      </c>
      <c r="K2" s="93">
        <f>Table41113141516181927[[#This Row],[IR/2022]]-Table41113141516181927[[#This Row],[IVR/2021]]</f>
        <v>178.42311999999993</v>
      </c>
    </row>
    <row r="3" spans="1:14" x14ac:dyDescent="0.3">
      <c r="A3" s="44">
        <v>2</v>
      </c>
      <c r="B3" s="8" t="s">
        <v>11</v>
      </c>
      <c r="C3" s="13">
        <v>2652.56</v>
      </c>
      <c r="D3" s="19">
        <v>2903.54</v>
      </c>
      <c r="E3" s="3"/>
      <c r="H3" s="5"/>
      <c r="J3" s="3">
        <f>K3/Table41113141516181927[[#This Row],[IVR/2021]]</f>
        <v>9.461802937539586E-2</v>
      </c>
      <c r="K3" s="93">
        <f>Table41113141516181927[[#This Row],[IR/2022]]-Table41113141516181927[[#This Row],[IVR/2021]]</f>
        <v>250.98000000000002</v>
      </c>
    </row>
    <row r="4" spans="1:14" x14ac:dyDescent="0.3">
      <c r="A4" s="44">
        <v>3</v>
      </c>
      <c r="B4" s="8" t="s">
        <v>15</v>
      </c>
      <c r="C4" s="13">
        <v>2545.58</v>
      </c>
      <c r="D4" s="19">
        <v>2661.76</v>
      </c>
      <c r="H4" s="5"/>
      <c r="J4" s="3">
        <f>K4/Table41113141516181927[[#This Row],[IVR/2021]]</f>
        <v>4.5639893462393756E-2</v>
      </c>
      <c r="K4" s="93">
        <f>Table41113141516181927[[#This Row],[IR/2022]]-Table41113141516181927[[#This Row],[IVR/2021]]</f>
        <v>116.18000000000029</v>
      </c>
    </row>
    <row r="5" spans="1:14" x14ac:dyDescent="0.3">
      <c r="A5" s="44">
        <v>4</v>
      </c>
      <c r="B5" s="8" t="s">
        <v>19</v>
      </c>
      <c r="C5" s="13">
        <v>1406.97973</v>
      </c>
      <c r="D5" s="19">
        <v>1421.88183</v>
      </c>
      <c r="H5" s="5"/>
      <c r="J5" s="3">
        <f>K5/Table41113141516181927[[#This Row],[IVR/2021]]</f>
        <v>1.0591552729761087E-2</v>
      </c>
      <c r="K5" s="93">
        <f>Table41113141516181927[[#This Row],[IR/2022]]-Table41113141516181927[[#This Row],[IVR/2021]]</f>
        <v>14.902100000000019</v>
      </c>
    </row>
    <row r="6" spans="1:14" x14ac:dyDescent="0.3">
      <c r="A6" s="44">
        <v>5</v>
      </c>
      <c r="B6" s="8" t="s">
        <v>18</v>
      </c>
      <c r="C6" s="13">
        <v>739.24099999999999</v>
      </c>
      <c r="D6" s="19">
        <v>784.63300000000004</v>
      </c>
      <c r="H6" s="5"/>
      <c r="J6" s="3">
        <f>K6/Table41113141516181927[[#This Row],[IVR/2021]]</f>
        <v>6.1403520638059921E-2</v>
      </c>
      <c r="K6" s="93">
        <f>Table41113141516181927[[#This Row],[IR/2022]]-Table41113141516181927[[#This Row],[IVR/2021]]</f>
        <v>45.392000000000053</v>
      </c>
    </row>
    <row r="7" spans="1:14" x14ac:dyDescent="0.3">
      <c r="A7" s="44">
        <v>6</v>
      </c>
      <c r="B7" s="8" t="s">
        <v>8</v>
      </c>
      <c r="C7" s="13">
        <v>719.94077000000004</v>
      </c>
      <c r="D7" s="19">
        <v>762.48860999999999</v>
      </c>
      <c r="H7" s="5"/>
      <c r="J7" s="3">
        <f>K7/Table41113141516181927[[#This Row],[IVR/2021]]</f>
        <v>5.9099083942697049E-2</v>
      </c>
      <c r="K7" s="93">
        <f>Table41113141516181927[[#This Row],[IR/2022]]-Table41113141516181927[[#This Row],[IVR/2021]]</f>
        <v>42.547839999999951</v>
      </c>
    </row>
    <row r="8" spans="1:14" x14ac:dyDescent="0.3">
      <c r="A8" s="44">
        <v>7</v>
      </c>
      <c r="B8" s="8" t="s">
        <v>1</v>
      </c>
      <c r="C8" s="62">
        <v>632.476</v>
      </c>
      <c r="D8" s="19">
        <v>666.92499999999995</v>
      </c>
      <c r="H8" s="5"/>
      <c r="J8" s="3">
        <f>K8/Table41113141516181927[[#This Row],[IVR/2021]]</f>
        <v>5.4466888862186008E-2</v>
      </c>
      <c r="K8" s="93">
        <f>Table41113141516181927[[#This Row],[IR/2022]]-Table41113141516181927[[#This Row],[IVR/2021]]</f>
        <v>34.448999999999955</v>
      </c>
    </row>
    <row r="9" spans="1:14" x14ac:dyDescent="0.3">
      <c r="A9" s="44">
        <v>8</v>
      </c>
      <c r="B9" s="8" t="s">
        <v>16</v>
      </c>
      <c r="C9" s="13">
        <v>474</v>
      </c>
      <c r="D9" s="19">
        <v>503</v>
      </c>
      <c r="H9" s="5"/>
      <c r="J9" s="3">
        <f>K9/Table41113141516181927[[#This Row],[IVR/2021]]</f>
        <v>6.118143459915612E-2</v>
      </c>
      <c r="K9" s="93">
        <f>Table41113141516181927[[#This Row],[IR/2022]]-Table41113141516181927[[#This Row],[IVR/2021]]</f>
        <v>29</v>
      </c>
      <c r="N9" s="3"/>
    </row>
    <row r="10" spans="1:14" x14ac:dyDescent="0.3">
      <c r="A10" s="44">
        <v>9</v>
      </c>
      <c r="B10" s="8" t="s">
        <v>36</v>
      </c>
      <c r="C10" s="13">
        <v>508.08</v>
      </c>
      <c r="D10" s="19">
        <v>486.29</v>
      </c>
      <c r="H10" s="5"/>
      <c r="J10" s="3">
        <f>K10/Table41113141516181927[[#This Row],[IVR/2021]]</f>
        <v>-4.2886946937490088E-2</v>
      </c>
      <c r="K10" s="93">
        <f>Table41113141516181927[[#This Row],[IR/2022]]-Table41113141516181927[[#This Row],[IVR/2021]]</f>
        <v>-21.789999999999964</v>
      </c>
    </row>
    <row r="11" spans="1:14" x14ac:dyDescent="0.3">
      <c r="A11" s="44">
        <v>10</v>
      </c>
      <c r="B11" s="8" t="s">
        <v>39</v>
      </c>
      <c r="C11" s="13">
        <v>446.03773000000001</v>
      </c>
      <c r="D11" s="19">
        <v>472.30975000000001</v>
      </c>
      <c r="H11" s="5"/>
      <c r="J11" s="3">
        <f>K11/Table41113141516181927[[#This Row],[IVR/2021]]</f>
        <v>5.8900891635333172E-2</v>
      </c>
      <c r="K11" s="93">
        <f>Table41113141516181927[[#This Row],[IR/2022]]-Table41113141516181927[[#This Row],[IVR/2021]]</f>
        <v>26.272019999999998</v>
      </c>
    </row>
    <row r="12" spans="1:14" x14ac:dyDescent="0.3">
      <c r="A12" s="44">
        <v>11</v>
      </c>
      <c r="B12" s="8" t="s">
        <v>17</v>
      </c>
      <c r="C12" s="13">
        <v>436.45</v>
      </c>
      <c r="D12" s="19">
        <v>456.97</v>
      </c>
      <c r="H12" s="5"/>
      <c r="J12" s="3">
        <f>K12/Table41113141516181927[[#This Row],[IVR/2021]]</f>
        <v>4.70156948104022E-2</v>
      </c>
      <c r="K12" s="93">
        <f>Table41113141516181927[[#This Row],[IR/2022]]-Table41113141516181927[[#This Row],[IVR/2021]]</f>
        <v>20.520000000000039</v>
      </c>
    </row>
    <row r="13" spans="1:14" x14ac:dyDescent="0.3">
      <c r="A13" s="44">
        <v>12</v>
      </c>
      <c r="B13" s="8" t="s">
        <v>32</v>
      </c>
      <c r="C13" s="13">
        <v>413.86</v>
      </c>
      <c r="D13" s="19">
        <v>433.99</v>
      </c>
      <c r="H13" s="5"/>
      <c r="J13" s="3">
        <f>K13/Table41113141516181927[[#This Row],[IVR/2021]]</f>
        <v>4.863963659208427E-2</v>
      </c>
      <c r="K13" s="93">
        <f>Table41113141516181927[[#This Row],[IR/2022]]-Table41113141516181927[[#This Row],[IVR/2021]]</f>
        <v>20.129999999999995</v>
      </c>
    </row>
    <row r="14" spans="1:14" x14ac:dyDescent="0.3">
      <c r="A14" s="44">
        <v>13</v>
      </c>
      <c r="B14" s="8" t="s">
        <v>12</v>
      </c>
      <c r="C14" s="13">
        <v>401.06114000000002</v>
      </c>
      <c r="D14" s="19">
        <v>420.6</v>
      </c>
      <c r="H14" s="5"/>
      <c r="J14" s="3">
        <f>K14/Table41113141516181927[[#This Row],[IVR/2021]]</f>
        <v>4.8717908695916037E-2</v>
      </c>
      <c r="K14" s="93">
        <f>Table41113141516181927[[#This Row],[IR/2022]]-Table41113141516181927[[#This Row],[IVR/2021]]</f>
        <v>19.53886</v>
      </c>
    </row>
    <row r="15" spans="1:14" x14ac:dyDescent="0.3">
      <c r="A15" s="44">
        <v>14</v>
      </c>
      <c r="B15" s="8" t="s">
        <v>33</v>
      </c>
      <c r="C15" s="13">
        <v>231.21</v>
      </c>
      <c r="D15" s="19">
        <v>264.62</v>
      </c>
      <c r="H15" s="5"/>
      <c r="J15" s="3">
        <f>K15/Table41113141516181927[[#This Row],[IVR/2021]]</f>
        <v>0.14450067038622896</v>
      </c>
      <c r="K15" s="93">
        <f>Table41113141516181927[[#This Row],[IR/2022]]-Table41113141516181927[[#This Row],[IVR/2021]]</f>
        <v>33.409999999999997</v>
      </c>
    </row>
    <row r="16" spans="1:14" x14ac:dyDescent="0.3">
      <c r="A16" s="44">
        <v>15</v>
      </c>
      <c r="B16" s="8" t="s">
        <v>10</v>
      </c>
      <c r="C16" s="13">
        <v>261.43900000000002</v>
      </c>
      <c r="D16" s="19">
        <v>262.96541000000002</v>
      </c>
      <c r="H16" s="5"/>
      <c r="J16" s="3">
        <f>K16/Table41113141516181927[[#This Row],[IVR/2021]]</f>
        <v>5.8384938742880683E-3</v>
      </c>
      <c r="K16" s="93">
        <f>Table41113141516181927[[#This Row],[IR/2022]]-Table41113141516181927[[#This Row],[IVR/2021]]</f>
        <v>1.5264099999999985</v>
      </c>
    </row>
    <row r="17" spans="1:11" x14ac:dyDescent="0.3">
      <c r="A17" s="44">
        <v>16</v>
      </c>
      <c r="B17" s="8" t="s">
        <v>4</v>
      </c>
      <c r="C17" s="13">
        <v>243.6</v>
      </c>
      <c r="D17" s="82">
        <v>253.23213999999999</v>
      </c>
      <c r="H17" s="5"/>
      <c r="J17" s="3">
        <f>K17/Table41113141516181927[[#This Row],[IVR/2021]]</f>
        <v>3.9540804597701117E-2</v>
      </c>
      <c r="K17" s="93">
        <f>Table41113141516181927[[#This Row],[IR/2022]]-Table41113141516181927[[#This Row],[IVR/2021]]</f>
        <v>9.6321399999999926</v>
      </c>
    </row>
    <row r="18" spans="1:11" x14ac:dyDescent="0.3">
      <c r="A18" s="44">
        <v>17</v>
      </c>
      <c r="B18" s="8" t="s">
        <v>6</v>
      </c>
      <c r="C18" s="13">
        <v>262.06774999999999</v>
      </c>
      <c r="D18" s="87">
        <v>247.43799999999999</v>
      </c>
      <c r="H18" s="5"/>
      <c r="J18" s="3">
        <f>K18/Table41113141516181927[[#This Row],[IVR/2021]]</f>
        <v>-5.5824304974572421E-2</v>
      </c>
      <c r="K18" s="93">
        <f>Table41113141516181927[[#This Row],[IR/2022]]-Table41113141516181927[[#This Row],[IVR/2021]]</f>
        <v>-14.629750000000001</v>
      </c>
    </row>
    <row r="19" spans="1:11" x14ac:dyDescent="0.3">
      <c r="A19" s="44">
        <v>18</v>
      </c>
      <c r="B19" s="8" t="s">
        <v>3</v>
      </c>
      <c r="C19" s="13">
        <v>233.59</v>
      </c>
      <c r="D19" s="19">
        <v>245.1</v>
      </c>
      <c r="H19" s="5"/>
      <c r="J19" s="3">
        <f>K19/Table41113141516181927[[#This Row],[IVR/2021]]</f>
        <v>4.9274369621987203E-2</v>
      </c>
      <c r="K19" s="93">
        <f>Table41113141516181927[[#This Row],[IR/2022]]-Table41113141516181927[[#This Row],[IVR/2021]]</f>
        <v>11.509999999999991</v>
      </c>
    </row>
    <row r="20" spans="1:11" x14ac:dyDescent="0.3">
      <c r="A20" s="44">
        <v>19</v>
      </c>
      <c r="B20" s="8" t="s">
        <v>21</v>
      </c>
      <c r="C20" s="13">
        <v>203.49</v>
      </c>
      <c r="D20" s="19">
        <v>201.63</v>
      </c>
      <c r="H20" s="5"/>
      <c r="J20" s="3">
        <f>K20/Table41113141516181927[[#This Row],[IVR/2021]]</f>
        <v>-9.1404983045850589E-3</v>
      </c>
      <c r="K20" s="93">
        <f>Table41113141516181927[[#This Row],[IR/2022]]-Table41113141516181927[[#This Row],[IVR/2021]]</f>
        <v>-1.8600000000000136</v>
      </c>
    </row>
    <row r="21" spans="1:11" x14ac:dyDescent="0.3">
      <c r="A21" s="44">
        <v>20</v>
      </c>
      <c r="B21" s="8" t="s">
        <v>20</v>
      </c>
      <c r="C21" s="13">
        <v>174.91378</v>
      </c>
      <c r="D21" s="19">
        <v>190.95008999999999</v>
      </c>
      <c r="H21" s="5"/>
      <c r="J21" s="3">
        <f>K21/Table41113141516181927[[#This Row],[IVR/2021]]</f>
        <v>9.1681227173753752E-2</v>
      </c>
      <c r="K21" s="93">
        <f>Table41113141516181927[[#This Row],[IR/2022]]-Table41113141516181927[[#This Row],[IVR/2021]]</f>
        <v>16.036309999999986</v>
      </c>
    </row>
    <row r="22" spans="1:11" x14ac:dyDescent="0.3">
      <c r="A22" s="44">
        <v>21</v>
      </c>
      <c r="B22" s="8" t="s">
        <v>9</v>
      </c>
      <c r="C22" s="13">
        <v>165.08605</v>
      </c>
      <c r="D22" s="82">
        <v>163.45793</v>
      </c>
      <c r="H22" s="5"/>
      <c r="J22" s="3">
        <f>K22/Table41113141516181927[[#This Row],[IVR/2021]]</f>
        <v>-9.862250626264276E-3</v>
      </c>
      <c r="K22" s="93">
        <f>Table41113141516181927[[#This Row],[IR/2022]]-Table41113141516181927[[#This Row],[IVR/2021]]</f>
        <v>-1.6281199999999956</v>
      </c>
    </row>
    <row r="23" spans="1:11" x14ac:dyDescent="0.3">
      <c r="A23" s="44">
        <v>22</v>
      </c>
      <c r="B23" s="8" t="s">
        <v>13</v>
      </c>
      <c r="C23" s="62">
        <v>140.9</v>
      </c>
      <c r="D23" s="19">
        <v>156.14201</v>
      </c>
      <c r="H23" s="5"/>
      <c r="J23" s="3">
        <f>K23/Table41113141516181927[[#This Row],[IVR/2021]]</f>
        <v>0.10817608232789207</v>
      </c>
      <c r="K23" s="93">
        <f>Table41113141516181927[[#This Row],[IR/2022]]-Table41113141516181927[[#This Row],[IVR/2021]]</f>
        <v>15.242009999999993</v>
      </c>
    </row>
    <row r="24" spans="1:11" x14ac:dyDescent="0.3">
      <c r="A24" s="44">
        <v>23</v>
      </c>
      <c r="B24" s="8" t="s">
        <v>2</v>
      </c>
      <c r="C24" s="13">
        <v>142.80000000000001</v>
      </c>
      <c r="D24" s="19">
        <v>146.25</v>
      </c>
      <c r="H24" s="5"/>
      <c r="J24" s="3">
        <f>K24/Table41113141516181927[[#This Row],[IVR/2021]]</f>
        <v>2.4159663865546136E-2</v>
      </c>
      <c r="K24" s="93">
        <f>Table41113141516181927[[#This Row],[IR/2022]]-Table41113141516181927[[#This Row],[IVR/2021]]</f>
        <v>3.4499999999999886</v>
      </c>
    </row>
    <row r="25" spans="1:11" x14ac:dyDescent="0.3">
      <c r="A25" s="44">
        <v>24</v>
      </c>
      <c r="B25" s="8" t="s">
        <v>5</v>
      </c>
      <c r="C25" s="13">
        <v>114.221</v>
      </c>
      <c r="D25" s="19">
        <v>116.84</v>
      </c>
      <c r="H25" s="5"/>
      <c r="J25" s="3">
        <f>K25/Table41113141516181927[[#This Row],[IVR/2021]]</f>
        <v>2.2929233678570488E-2</v>
      </c>
      <c r="K25" s="93">
        <f>Table41113141516181927[[#This Row],[IR/2022]]-Table41113141516181927[[#This Row],[IVR/2021]]</f>
        <v>2.6189999999999998</v>
      </c>
    </row>
    <row r="26" spans="1:11" x14ac:dyDescent="0.3">
      <c r="A26" s="44">
        <v>25</v>
      </c>
      <c r="B26" s="8" t="s">
        <v>7</v>
      </c>
      <c r="C26" s="13">
        <v>9.8449545999999994</v>
      </c>
      <c r="D26" s="19">
        <v>9.3391948100000004</v>
      </c>
      <c r="H26" s="5"/>
      <c r="J26" s="3">
        <f>K26/Table41113141516181927[[#This Row],[IVR/2021]]</f>
        <v>-5.1372485760371012E-2</v>
      </c>
      <c r="K26" s="93">
        <f>Table41113141516181927[[#This Row],[IR/2022]]-Table41113141516181927[[#This Row],[IVR/2021]]</f>
        <v>-0.50575978999999904</v>
      </c>
    </row>
    <row r="27" spans="1:11" x14ac:dyDescent="0.3">
      <c r="A27" s="44">
        <v>26</v>
      </c>
      <c r="B27" s="32" t="s">
        <v>14</v>
      </c>
      <c r="C27" s="118">
        <v>0.82543999999999995</v>
      </c>
      <c r="D27" s="19">
        <v>0.79925000000000002</v>
      </c>
      <c r="H27" s="5"/>
      <c r="J27" s="3">
        <f>K27/Table41113141516181927[[#This Row],[IVR/2021]]</f>
        <v>-3.1728532661368408E-2</v>
      </c>
      <c r="K27" s="93">
        <f>Table41113141516181927[[#This Row],[IR/2022]]-Table41113141516181927[[#This Row],[IVR/2021]]</f>
        <v>-2.6189999999999936E-2</v>
      </c>
    </row>
    <row r="28" spans="1:11" x14ac:dyDescent="0.3">
      <c r="H28" s="5"/>
      <c r="J28" s="3"/>
    </row>
    <row r="29" spans="1:11" x14ac:dyDescent="0.3">
      <c r="H29" s="5"/>
    </row>
    <row r="30" spans="1:11" x14ac:dyDescent="0.3">
      <c r="B30" s="109"/>
      <c r="H30" s="5"/>
    </row>
    <row r="31" spans="1:11" x14ac:dyDescent="0.3">
      <c r="B31" s="4"/>
      <c r="H31" s="5"/>
    </row>
    <row r="32" spans="1:11" x14ac:dyDescent="0.3">
      <c r="H32" s="5"/>
    </row>
  </sheetData>
  <hyperlinks>
    <hyperlink ref="F1" location="Mündəricat!A1" display="Mündəricat" xr:uid="{00000000-0004-0000-0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30"/>
  <sheetViews>
    <sheetView zoomScale="70" zoomScaleNormal="70" workbookViewId="0">
      <selection activeCell="F17" sqref="F17"/>
    </sheetView>
  </sheetViews>
  <sheetFormatPr defaultRowHeight="14.4" x14ac:dyDescent="0.3"/>
  <cols>
    <col min="2" max="2" width="40.109375" customWidth="1"/>
    <col min="3" max="3" width="31.44140625" customWidth="1"/>
    <col min="4" max="4" width="32.109375" customWidth="1"/>
    <col min="5" max="5" width="23.88671875" customWidth="1"/>
    <col min="6" max="6" width="28.109375" customWidth="1"/>
  </cols>
  <sheetData>
    <row r="1" spans="1:6" s="40" customFormat="1" ht="32.25" customHeight="1" x14ac:dyDescent="0.3">
      <c r="A1" s="37" t="s">
        <v>0</v>
      </c>
      <c r="B1" s="38" t="s">
        <v>22</v>
      </c>
      <c r="C1" s="38" t="s">
        <v>71</v>
      </c>
      <c r="D1" s="39" t="s">
        <v>72</v>
      </c>
      <c r="F1" s="58" t="s">
        <v>46</v>
      </c>
    </row>
    <row r="2" spans="1:6" x14ac:dyDescent="0.3">
      <c r="A2" s="44">
        <v>1</v>
      </c>
      <c r="B2" s="8" t="s">
        <v>11</v>
      </c>
      <c r="C2" s="3">
        <v>9.461802937539586E-2</v>
      </c>
      <c r="D2" s="93">
        <v>250.98000000000002</v>
      </c>
    </row>
    <row r="3" spans="1:6" x14ac:dyDescent="0.3">
      <c r="A3" s="44">
        <v>2</v>
      </c>
      <c r="B3" s="8" t="s">
        <v>65</v>
      </c>
      <c r="C3" s="3">
        <v>5.7566116442040759E-2</v>
      </c>
      <c r="D3" s="93">
        <v>178.42311999999993</v>
      </c>
    </row>
    <row r="4" spans="1:6" x14ac:dyDescent="0.3">
      <c r="A4" s="44">
        <v>3</v>
      </c>
      <c r="B4" s="8" t="s">
        <v>15</v>
      </c>
      <c r="C4" s="95">
        <v>4.5639893462393756E-2</v>
      </c>
      <c r="D4" s="93">
        <v>116.18000000000029</v>
      </c>
    </row>
    <row r="5" spans="1:6" x14ac:dyDescent="0.3">
      <c r="A5" s="44">
        <v>4</v>
      </c>
      <c r="B5" s="8" t="s">
        <v>18</v>
      </c>
      <c r="C5" s="106">
        <v>6.1403520638059921E-2</v>
      </c>
      <c r="D5" s="107">
        <v>45.392000000000053</v>
      </c>
    </row>
    <row r="6" spans="1:6" x14ac:dyDescent="0.3">
      <c r="A6" s="44">
        <v>5</v>
      </c>
      <c r="B6" s="8" t="s">
        <v>8</v>
      </c>
      <c r="C6" s="106">
        <v>5.9099083942697049E-2</v>
      </c>
      <c r="D6" s="107">
        <v>42.547839999999951</v>
      </c>
    </row>
    <row r="7" spans="1:6" x14ac:dyDescent="0.3">
      <c r="A7" s="44">
        <v>6</v>
      </c>
      <c r="B7" s="8" t="s">
        <v>1</v>
      </c>
      <c r="C7" s="3">
        <v>5.4466888862186008E-2</v>
      </c>
      <c r="D7" s="93">
        <v>34.448999999999955</v>
      </c>
    </row>
    <row r="8" spans="1:6" x14ac:dyDescent="0.3">
      <c r="A8" s="44">
        <v>7</v>
      </c>
      <c r="B8" s="8" t="s">
        <v>33</v>
      </c>
      <c r="C8" s="3">
        <v>0.14450067038622896</v>
      </c>
      <c r="D8" s="93">
        <v>33.409999999999997</v>
      </c>
    </row>
    <row r="9" spans="1:6" x14ac:dyDescent="0.3">
      <c r="A9" s="44">
        <v>8</v>
      </c>
      <c r="B9" s="8" t="s">
        <v>16</v>
      </c>
      <c r="C9" s="95">
        <v>6.118143459915612E-2</v>
      </c>
      <c r="D9" s="93">
        <v>29</v>
      </c>
    </row>
    <row r="10" spans="1:6" x14ac:dyDescent="0.3">
      <c r="A10" s="44">
        <v>9</v>
      </c>
      <c r="B10" s="8" t="s">
        <v>39</v>
      </c>
      <c r="C10" s="106">
        <v>5.8900891635333172E-2</v>
      </c>
      <c r="D10" s="107">
        <v>26.272019999999998</v>
      </c>
    </row>
    <row r="11" spans="1:6" x14ac:dyDescent="0.3">
      <c r="A11" s="44">
        <v>10</v>
      </c>
      <c r="B11" s="8" t="s">
        <v>17</v>
      </c>
      <c r="C11" s="106">
        <v>4.70156948104022E-2</v>
      </c>
      <c r="D11" s="107">
        <v>20.520000000000039</v>
      </c>
    </row>
    <row r="12" spans="1:6" x14ac:dyDescent="0.3">
      <c r="A12" s="44">
        <v>11</v>
      </c>
      <c r="B12" s="8" t="s">
        <v>32</v>
      </c>
      <c r="C12" s="106">
        <v>4.863963659208427E-2</v>
      </c>
      <c r="D12" s="107">
        <v>20.129999999999995</v>
      </c>
    </row>
    <row r="13" spans="1:6" x14ac:dyDescent="0.3">
      <c r="A13" s="44">
        <v>12</v>
      </c>
      <c r="B13" s="8" t="s">
        <v>12</v>
      </c>
      <c r="C13" s="106">
        <v>4.8717908695916037E-2</v>
      </c>
      <c r="D13" s="107">
        <v>19.53886</v>
      </c>
    </row>
    <row r="14" spans="1:6" x14ac:dyDescent="0.3">
      <c r="A14" s="44">
        <v>13</v>
      </c>
      <c r="B14" s="8" t="s">
        <v>20</v>
      </c>
      <c r="C14" s="106">
        <v>9.1681227173753752E-2</v>
      </c>
      <c r="D14" s="107">
        <v>16.036309999999986</v>
      </c>
    </row>
    <row r="15" spans="1:6" x14ac:dyDescent="0.3">
      <c r="A15" s="44">
        <v>14</v>
      </c>
      <c r="B15" s="8" t="s">
        <v>13</v>
      </c>
      <c r="C15" s="106">
        <v>0.10817608232789207</v>
      </c>
      <c r="D15" s="107">
        <v>15.242009999999993</v>
      </c>
    </row>
    <row r="16" spans="1:6" x14ac:dyDescent="0.3">
      <c r="A16" s="44">
        <v>15</v>
      </c>
      <c r="B16" s="8" t="s">
        <v>19</v>
      </c>
      <c r="C16" s="106">
        <v>1.0591552729761087E-2</v>
      </c>
      <c r="D16" s="107">
        <v>14.902100000000019</v>
      </c>
    </row>
    <row r="17" spans="1:4" x14ac:dyDescent="0.3">
      <c r="A17" s="44">
        <v>16</v>
      </c>
      <c r="B17" s="8" t="s">
        <v>3</v>
      </c>
      <c r="C17" s="3">
        <v>4.9274369621987203E-2</v>
      </c>
      <c r="D17" s="93">
        <v>11.509999999999991</v>
      </c>
    </row>
    <row r="18" spans="1:4" x14ac:dyDescent="0.3">
      <c r="A18" s="44">
        <v>17</v>
      </c>
      <c r="B18" s="8" t="s">
        <v>4</v>
      </c>
      <c r="C18" s="3">
        <v>3.9540804597701117E-2</v>
      </c>
      <c r="D18" s="93">
        <v>9.6321399999999926</v>
      </c>
    </row>
    <row r="19" spans="1:4" x14ac:dyDescent="0.3">
      <c r="A19" s="44">
        <v>18</v>
      </c>
      <c r="B19" s="8" t="s">
        <v>2</v>
      </c>
      <c r="C19" s="3">
        <v>2.4159663865546136E-2</v>
      </c>
      <c r="D19" s="93">
        <v>3.4499999999999886</v>
      </c>
    </row>
    <row r="20" spans="1:4" x14ac:dyDescent="0.3">
      <c r="A20" s="44">
        <v>19</v>
      </c>
      <c r="B20" s="8" t="s">
        <v>5</v>
      </c>
      <c r="C20" s="3">
        <v>2.2929233678570488E-2</v>
      </c>
      <c r="D20" s="93">
        <v>2.6189999999999998</v>
      </c>
    </row>
    <row r="21" spans="1:4" x14ac:dyDescent="0.3">
      <c r="A21" s="44">
        <v>20</v>
      </c>
      <c r="B21" s="8" t="s">
        <v>10</v>
      </c>
      <c r="C21" s="3">
        <v>5.8384938742880683E-3</v>
      </c>
      <c r="D21" s="93">
        <v>1.5264099999999985</v>
      </c>
    </row>
    <row r="22" spans="1:4" x14ac:dyDescent="0.3">
      <c r="A22" s="44">
        <v>21</v>
      </c>
      <c r="B22" s="8" t="s">
        <v>14</v>
      </c>
      <c r="C22" s="106">
        <v>-3.1728532661368408E-2</v>
      </c>
      <c r="D22" s="107">
        <v>-2.6189999999999936E-2</v>
      </c>
    </row>
    <row r="23" spans="1:4" x14ac:dyDescent="0.3">
      <c r="A23" s="44">
        <v>22</v>
      </c>
      <c r="B23" s="8" t="s">
        <v>7</v>
      </c>
      <c r="C23" s="3">
        <v>-5.1372485760371012E-2</v>
      </c>
      <c r="D23" s="93">
        <v>-0.50575978999999904</v>
      </c>
    </row>
    <row r="24" spans="1:4" x14ac:dyDescent="0.3">
      <c r="A24" s="44">
        <v>23</v>
      </c>
      <c r="B24" s="8" t="s">
        <v>9</v>
      </c>
      <c r="C24" s="3">
        <v>-9.862250626264276E-3</v>
      </c>
      <c r="D24" s="93">
        <v>-1.6281199999999956</v>
      </c>
    </row>
    <row r="25" spans="1:4" x14ac:dyDescent="0.3">
      <c r="A25" s="44">
        <v>24</v>
      </c>
      <c r="B25" s="8" t="s">
        <v>21</v>
      </c>
      <c r="C25" s="106">
        <v>-9.1404983045850589E-3</v>
      </c>
      <c r="D25" s="107">
        <v>-1.8600000000000136</v>
      </c>
    </row>
    <row r="26" spans="1:4" x14ac:dyDescent="0.3">
      <c r="A26" s="44">
        <v>25</v>
      </c>
      <c r="B26" s="8" t="s">
        <v>6</v>
      </c>
      <c r="C26" s="3">
        <v>-5.5824304974572421E-2</v>
      </c>
      <c r="D26" s="93">
        <v>-14.629750000000001</v>
      </c>
    </row>
    <row r="27" spans="1:4" x14ac:dyDescent="0.3">
      <c r="A27" s="44">
        <v>26</v>
      </c>
      <c r="B27" s="32" t="s">
        <v>36</v>
      </c>
      <c r="C27" s="106">
        <v>-4.2886946937490088E-2</v>
      </c>
      <c r="D27" s="107">
        <v>-21.789999999999964</v>
      </c>
    </row>
    <row r="30" spans="1:4" x14ac:dyDescent="0.3">
      <c r="B30" s="109"/>
    </row>
  </sheetData>
  <conditionalFormatting sqref="D2:D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{9AFB177F-F7DF-4649-8C47-A5F4D92E0603}</x14:id>
        </ext>
      </extLst>
    </cfRule>
  </conditionalFormatting>
  <conditionalFormatting sqref="C2:D15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5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:D15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15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C2:C1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{DC6E2716-EFFA-4E45-94D1-DA6F177228DE}</x14:id>
        </ext>
      </extLst>
    </cfRule>
  </conditionalFormatting>
  <conditionalFormatting sqref="D2:D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{448C2321-4D51-48FB-9565-824B6438F48B}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{6E10341F-7ABC-4D34-99EA-A1C2B02215BA}</x14:id>
        </ext>
      </extLst>
    </cfRule>
  </conditionalFormatting>
  <conditionalFormatting sqref="C2:D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{90E84275-523A-4DD9-8188-81BC7E03C338}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{00A17577-01CB-44AB-B548-FEBA1E723A99}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{F17CC082-C6EF-49B7-A8CC-B93337E40EFA}</x14:id>
        </ext>
      </extLst>
    </cfRule>
  </conditionalFormatting>
  <hyperlinks>
    <hyperlink ref="F1" location="Mündəricat!A1" display="Mündəricat" xr:uid="{00000000-0004-0000-06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FB177F-F7DF-4649-8C47-A5F4D92E0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C6E2716-EFFA-4E45-94D1-DA6F17722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48C2321-4D51-48FB-9565-824B6438F4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6E10341F-7ABC-4D34-99EA-A1C2B0221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90E84275-523A-4DD9-8188-81BC7E03C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00A17577-01CB-44AB-B548-FEBA1E723A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F17CC082-C6EF-49B7-A8CC-B93337E40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L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L33" sqref="L33"/>
    </sheetView>
  </sheetViews>
  <sheetFormatPr defaultColWidth="9.109375" defaultRowHeight="14.4" x14ac:dyDescent="0.3"/>
  <cols>
    <col min="1" max="1" width="9.109375" style="1"/>
    <col min="2" max="2" width="41.44140625" style="1" customWidth="1"/>
    <col min="3" max="3" width="24.5546875" style="1" customWidth="1"/>
    <col min="4" max="4" width="21" style="1" customWidth="1"/>
    <col min="5" max="5" width="20.33203125" style="1" customWidth="1"/>
    <col min="6" max="6" width="20.44140625" style="1" customWidth="1"/>
    <col min="7" max="7" width="9.33203125" style="7" customWidth="1"/>
    <col min="8" max="8" width="6.6640625" style="1" customWidth="1"/>
    <col min="9" max="9" width="6.33203125" style="1" hidden="1" customWidth="1"/>
    <col min="10" max="10" width="7.6640625" style="1" hidden="1" customWidth="1"/>
    <col min="11" max="14" width="9.109375" style="1" customWidth="1"/>
    <col min="15" max="16384" width="9.109375" style="1"/>
  </cols>
  <sheetData>
    <row r="1" spans="1:12" x14ac:dyDescent="0.3">
      <c r="A1" s="35" t="s">
        <v>0</v>
      </c>
      <c r="B1" s="36" t="s">
        <v>22</v>
      </c>
      <c r="C1" s="42" t="s">
        <v>67</v>
      </c>
      <c r="D1" s="43" t="s">
        <v>73</v>
      </c>
      <c r="F1" s="58" t="s">
        <v>46</v>
      </c>
    </row>
    <row r="2" spans="1:12" x14ac:dyDescent="0.3">
      <c r="A2" s="44">
        <v>1</v>
      </c>
      <c r="B2" s="8" t="s">
        <v>65</v>
      </c>
      <c r="C2" s="13">
        <v>8261.6661299999996</v>
      </c>
      <c r="D2" s="13">
        <v>8837.11</v>
      </c>
      <c r="H2" s="6"/>
      <c r="I2" s="3">
        <f>J2/Table41113141516181926[[#This Row],[IVR/2021]]</f>
        <v>6.9652278480539495E-2</v>
      </c>
      <c r="J2" s="5">
        <f>Table41113141516181926[[#This Row],[IR/2022]]-Table41113141516181926[[#This Row],[IVR/2021]]</f>
        <v>575.44387000000097</v>
      </c>
    </row>
    <row r="3" spans="1:12" x14ac:dyDescent="0.3">
      <c r="A3" s="44">
        <v>2</v>
      </c>
      <c r="B3" s="8" t="s">
        <v>15</v>
      </c>
      <c r="C3" s="13">
        <v>5029.43</v>
      </c>
      <c r="D3" s="13">
        <v>5668.62</v>
      </c>
      <c r="H3" s="6"/>
      <c r="I3" s="3">
        <f>J3/Table41113141516181926[[#This Row],[IVR/2021]]</f>
        <v>0.12708994856275951</v>
      </c>
      <c r="J3" s="5">
        <f>Table41113141516181926[[#This Row],[IR/2022]]-Table41113141516181926[[#This Row],[IVR/2021]]</f>
        <v>639.1899999999996</v>
      </c>
    </row>
    <row r="4" spans="1:12" x14ac:dyDescent="0.3">
      <c r="A4" s="44">
        <v>3</v>
      </c>
      <c r="B4" s="8" t="s">
        <v>11</v>
      </c>
      <c r="C4" s="13">
        <v>5192.42</v>
      </c>
      <c r="D4" s="13">
        <v>5476.77</v>
      </c>
      <c r="H4" s="6"/>
      <c r="I4" s="3">
        <f>J4/Table41113141516181926[[#This Row],[IVR/2021]]</f>
        <v>5.4762519210695658E-2</v>
      </c>
      <c r="J4" s="5">
        <f>Table41113141516181926[[#This Row],[IR/2022]]-Table41113141516181926[[#This Row],[IVR/2021]]</f>
        <v>284.35000000000036</v>
      </c>
    </row>
    <row r="5" spans="1:12" x14ac:dyDescent="0.3">
      <c r="A5" s="44">
        <v>4</v>
      </c>
      <c r="B5" s="8" t="s">
        <v>19</v>
      </c>
      <c r="C5" s="13">
        <v>1543.2679700000001</v>
      </c>
      <c r="D5" s="13">
        <v>1566.2811200000001</v>
      </c>
      <c r="H5" s="80"/>
      <c r="I5" s="3">
        <f>J5/Table41113141516181926[[#This Row],[IVR/2021]]</f>
        <v>1.4911959845832863E-2</v>
      </c>
      <c r="J5" s="5">
        <f>Table41113141516181926[[#This Row],[IR/2022]]-Table41113141516181926[[#This Row],[IVR/2021]]</f>
        <v>23.013149999999996</v>
      </c>
    </row>
    <row r="6" spans="1:12" x14ac:dyDescent="0.3">
      <c r="A6" s="44">
        <v>5</v>
      </c>
      <c r="B6" s="8" t="s">
        <v>8</v>
      </c>
      <c r="C6" s="13">
        <v>801.56539999999995</v>
      </c>
      <c r="D6" s="13">
        <v>774.88828000000001</v>
      </c>
      <c r="H6" s="6"/>
      <c r="I6" s="3">
        <f>J6/Table41113141516181926[[#This Row],[IVR/2021]]</f>
        <v>-3.3281276861501188E-2</v>
      </c>
      <c r="J6" s="5">
        <f>Table41113141516181926[[#This Row],[IR/2022]]-Table41113141516181926[[#This Row],[IVR/2021]]</f>
        <v>-26.677119999999945</v>
      </c>
      <c r="L6" s="5"/>
    </row>
    <row r="7" spans="1:12" x14ac:dyDescent="0.3">
      <c r="A7" s="44">
        <v>6</v>
      </c>
      <c r="B7" s="8" t="s">
        <v>1</v>
      </c>
      <c r="C7" s="13">
        <v>689.82799999999997</v>
      </c>
      <c r="D7" s="13">
        <v>744.61099999999999</v>
      </c>
      <c r="H7" s="6"/>
      <c r="I7" s="3">
        <f>J7/Table41113141516181926[[#This Row],[IVR/2021]]</f>
        <v>7.9415448488608778E-2</v>
      </c>
      <c r="J7" s="5">
        <f>Table41113141516181926[[#This Row],[IR/2022]]-Table41113141516181926[[#This Row],[IVR/2021]]</f>
        <v>54.783000000000015</v>
      </c>
    </row>
    <row r="8" spans="1:12" x14ac:dyDescent="0.3">
      <c r="A8" s="44">
        <v>7</v>
      </c>
      <c r="B8" s="8" t="s">
        <v>18</v>
      </c>
      <c r="C8" s="13">
        <v>703.53599999999994</v>
      </c>
      <c r="D8" s="13">
        <v>714.95799999999997</v>
      </c>
      <c r="H8" s="6"/>
      <c r="I8" s="3">
        <f>J8/Table41113141516181926[[#This Row],[IVR/2021]]</f>
        <v>1.623513224625325E-2</v>
      </c>
      <c r="J8" s="5">
        <f>Table41113141516181926[[#This Row],[IR/2022]]-Table41113141516181926[[#This Row],[IVR/2021]]</f>
        <v>11.422000000000025</v>
      </c>
    </row>
    <row r="9" spans="1:12" x14ac:dyDescent="0.3">
      <c r="A9" s="44">
        <v>8</v>
      </c>
      <c r="B9" s="8" t="s">
        <v>16</v>
      </c>
      <c r="C9" s="13">
        <v>724.7</v>
      </c>
      <c r="D9" s="13">
        <v>602</v>
      </c>
      <c r="H9" s="6"/>
      <c r="I9" s="3">
        <f>J9/Table41113141516181926[[#This Row],[IVR/2021]]</f>
        <v>-0.16931143921622746</v>
      </c>
      <c r="J9" s="5">
        <f>Table41113141516181926[[#This Row],[IR/2022]]-Table41113141516181926[[#This Row],[IVR/2021]]</f>
        <v>-122.70000000000005</v>
      </c>
    </row>
    <row r="10" spans="1:12" x14ac:dyDescent="0.3">
      <c r="A10" s="44">
        <v>9</v>
      </c>
      <c r="B10" s="8" t="s">
        <v>4</v>
      </c>
      <c r="C10" s="13">
        <v>514.4</v>
      </c>
      <c r="D10" s="13">
        <v>507.93295999999998</v>
      </c>
      <c r="H10" s="6"/>
      <c r="I10" s="3">
        <f>J10/Table41113141516181926[[#This Row],[IVR/2021]]</f>
        <v>-1.2572006220839808E-2</v>
      </c>
      <c r="J10" s="5">
        <f>Table41113141516181926[[#This Row],[IR/2022]]-Table41113141516181926[[#This Row],[IVR/2021]]</f>
        <v>-6.4670399999999972</v>
      </c>
    </row>
    <row r="11" spans="1:12" x14ac:dyDescent="0.3">
      <c r="A11" s="44">
        <v>10</v>
      </c>
      <c r="B11" s="8" t="s">
        <v>39</v>
      </c>
      <c r="C11" s="13">
        <v>464.94547</v>
      </c>
      <c r="D11" s="13">
        <v>452.31727000000001</v>
      </c>
      <c r="H11" s="6"/>
      <c r="I11" s="3">
        <f>J11/Table41113141516181926[[#This Row],[IVR/2021]]</f>
        <v>-2.7160604446796723E-2</v>
      </c>
      <c r="J11" s="5">
        <f>Table41113141516181926[[#This Row],[IR/2022]]-Table41113141516181926[[#This Row],[IVR/2021]]</f>
        <v>-12.628199999999993</v>
      </c>
    </row>
    <row r="12" spans="1:12" x14ac:dyDescent="0.3">
      <c r="A12" s="44">
        <v>11</v>
      </c>
      <c r="B12" s="8" t="s">
        <v>36</v>
      </c>
      <c r="C12" s="13">
        <v>518.36</v>
      </c>
      <c r="D12" s="13">
        <v>438.17</v>
      </c>
      <c r="H12" s="6"/>
      <c r="I12" s="3">
        <f>J12/Table41113141516181926[[#This Row],[IVR/2021]]</f>
        <v>-0.15469943668492939</v>
      </c>
      <c r="J12" s="5">
        <f>Table41113141516181926[[#This Row],[IR/2022]]-Table41113141516181926[[#This Row],[IVR/2021]]</f>
        <v>-80.19</v>
      </c>
    </row>
    <row r="13" spans="1:12" x14ac:dyDescent="0.3">
      <c r="A13" s="44">
        <v>12</v>
      </c>
      <c r="B13" s="8" t="s">
        <v>17</v>
      </c>
      <c r="C13" s="13">
        <v>417.45</v>
      </c>
      <c r="D13" s="13">
        <v>432.21</v>
      </c>
      <c r="H13" s="6"/>
      <c r="I13" s="3">
        <f>J13/Table41113141516181926[[#This Row],[IVR/2021]]</f>
        <v>3.5357527847646404E-2</v>
      </c>
      <c r="J13" s="5">
        <f>Table41113141516181926[[#This Row],[IR/2022]]-Table41113141516181926[[#This Row],[IVR/2021]]</f>
        <v>14.759999999999991</v>
      </c>
    </row>
    <row r="14" spans="1:12" x14ac:dyDescent="0.3">
      <c r="A14" s="44">
        <v>13</v>
      </c>
      <c r="B14" s="8" t="s">
        <v>12</v>
      </c>
      <c r="C14" s="13">
        <v>396.85190999999998</v>
      </c>
      <c r="D14" s="13">
        <v>325.45999999999998</v>
      </c>
      <c r="H14" s="6"/>
      <c r="I14" s="3">
        <f>J14/Table41113141516181926[[#This Row],[IVR/2021]]</f>
        <v>-0.17989559379971234</v>
      </c>
      <c r="J14" s="5">
        <f>Table41113141516181926[[#This Row],[IR/2022]]-Table41113141516181926[[#This Row],[IVR/2021]]</f>
        <v>-71.391909999999996</v>
      </c>
    </row>
    <row r="15" spans="1:12" x14ac:dyDescent="0.3">
      <c r="A15" s="44">
        <v>14</v>
      </c>
      <c r="B15" s="8" t="s">
        <v>32</v>
      </c>
      <c r="C15" s="13">
        <v>247.18</v>
      </c>
      <c r="D15" s="13">
        <v>249.28</v>
      </c>
      <c r="H15" s="6"/>
      <c r="I15" s="3">
        <f>J15/Table41113141516181926[[#This Row],[IVR/2021]]</f>
        <v>8.4958329961970797E-3</v>
      </c>
      <c r="J15" s="5">
        <f>Table41113141516181926[[#This Row],[IR/2022]]-Table41113141516181926[[#This Row],[IVR/2021]]</f>
        <v>2.0999999999999943</v>
      </c>
    </row>
    <row r="16" spans="1:12" x14ac:dyDescent="0.3">
      <c r="A16" s="44">
        <v>15</v>
      </c>
      <c r="B16" s="8" t="s">
        <v>33</v>
      </c>
      <c r="C16" s="13">
        <v>210.15</v>
      </c>
      <c r="D16" s="13">
        <v>247.83</v>
      </c>
      <c r="H16" s="6"/>
      <c r="I16" s="3">
        <f>J16/Table41113141516181926[[#This Row],[IVR/2021]]</f>
        <v>0.17930049964311209</v>
      </c>
      <c r="J16" s="5">
        <f>Table41113141516181926[[#This Row],[IR/2022]]-Table41113141516181926[[#This Row],[IVR/2021]]</f>
        <v>37.680000000000007</v>
      </c>
    </row>
    <row r="17" spans="1:10" x14ac:dyDescent="0.3">
      <c r="A17" s="44">
        <v>16</v>
      </c>
      <c r="B17" s="8" t="s">
        <v>20</v>
      </c>
      <c r="C17" s="13">
        <v>285.14832000000001</v>
      </c>
      <c r="D17" s="13">
        <v>236.00842</v>
      </c>
      <c r="H17" s="6"/>
      <c r="I17" s="3">
        <f>J17/Table41113141516181926[[#This Row],[IVR/2021]]</f>
        <v>-0.17233101706508391</v>
      </c>
      <c r="J17" s="5">
        <f>Table41113141516181926[[#This Row],[IR/2022]]-Table41113141516181926[[#This Row],[IVR/2021]]</f>
        <v>-49.139900000000011</v>
      </c>
    </row>
    <row r="18" spans="1:10" x14ac:dyDescent="0.3">
      <c r="A18" s="44">
        <v>17</v>
      </c>
      <c r="B18" s="8" t="s">
        <v>3</v>
      </c>
      <c r="C18" s="13">
        <v>207.49</v>
      </c>
      <c r="D18" s="13">
        <v>199.43</v>
      </c>
      <c r="H18" s="6"/>
      <c r="I18" s="3">
        <f>J18/Table41113141516181926[[#This Row],[IVR/2021]]</f>
        <v>-3.8845245554002615E-2</v>
      </c>
      <c r="J18" s="5">
        <f>Table41113141516181926[[#This Row],[IR/2022]]-Table41113141516181926[[#This Row],[IVR/2021]]</f>
        <v>-8.0600000000000023</v>
      </c>
    </row>
    <row r="19" spans="1:10" x14ac:dyDescent="0.3">
      <c r="A19" s="44">
        <v>18</v>
      </c>
      <c r="B19" s="8" t="s">
        <v>10</v>
      </c>
      <c r="C19" s="13">
        <v>156.083</v>
      </c>
      <c r="D19" s="13">
        <v>154.27419</v>
      </c>
      <c r="H19" s="6"/>
      <c r="I19" s="3">
        <f>J19/Table41113141516181926[[#This Row],[IVR/2021]]</f>
        <v>-1.1588770077458749E-2</v>
      </c>
      <c r="J19" s="5">
        <f>Table41113141516181926[[#This Row],[IR/2022]]-Table41113141516181926[[#This Row],[IVR/2021]]</f>
        <v>-1.808809999999994</v>
      </c>
    </row>
    <row r="20" spans="1:10" x14ac:dyDescent="0.3">
      <c r="A20" s="44">
        <v>19</v>
      </c>
      <c r="B20" s="8" t="s">
        <v>13</v>
      </c>
      <c r="C20" s="13">
        <v>180.34800000000001</v>
      </c>
      <c r="D20" s="13">
        <v>149.66370000000001</v>
      </c>
      <c r="H20" s="6"/>
      <c r="I20" s="3">
        <f>J20/Table41113141516181926[[#This Row],[IVR/2021]]</f>
        <v>-0.1701393971654801</v>
      </c>
      <c r="J20" s="5">
        <f>Table41113141516181926[[#This Row],[IR/2022]]-Table41113141516181926[[#This Row],[IVR/2021]]</f>
        <v>-30.684300000000007</v>
      </c>
    </row>
    <row r="21" spans="1:10" x14ac:dyDescent="0.3">
      <c r="A21" s="44">
        <v>20</v>
      </c>
      <c r="B21" s="8" t="s">
        <v>6</v>
      </c>
      <c r="C21" s="13">
        <v>147.43253999999999</v>
      </c>
      <c r="D21" s="13">
        <v>146.33600000000001</v>
      </c>
      <c r="H21" s="6"/>
      <c r="I21" s="3">
        <f>J21/Table41113141516181926[[#This Row],[IVR/2021]]</f>
        <v>-7.4375711087930532E-3</v>
      </c>
      <c r="J21" s="5">
        <f>Table41113141516181926[[#This Row],[IR/2022]]-Table41113141516181926[[#This Row],[IVR/2021]]</f>
        <v>-1.0965399999999761</v>
      </c>
    </row>
    <row r="22" spans="1:10" x14ac:dyDescent="0.3">
      <c r="A22" s="44">
        <v>21</v>
      </c>
      <c r="B22" s="8" t="s">
        <v>2</v>
      </c>
      <c r="C22" s="13">
        <v>114.6</v>
      </c>
      <c r="D22" s="13">
        <v>104.3</v>
      </c>
      <c r="H22" s="6"/>
      <c r="I22" s="3">
        <f>J22/Table41113141516181926[[#This Row],[IVR/2021]]</f>
        <v>-8.9877835951134355E-2</v>
      </c>
      <c r="J22" s="5">
        <f>Table41113141516181926[[#This Row],[IR/2022]]-Table41113141516181926[[#This Row],[IVR/2021]]</f>
        <v>-10.299999999999997</v>
      </c>
    </row>
    <row r="23" spans="1:10" x14ac:dyDescent="0.3">
      <c r="A23" s="44">
        <v>22</v>
      </c>
      <c r="B23" s="8" t="s">
        <v>21</v>
      </c>
      <c r="C23" s="13">
        <v>93.56</v>
      </c>
      <c r="D23" s="13">
        <v>99.16</v>
      </c>
      <c r="H23" s="6"/>
      <c r="I23" s="3">
        <f>J23/Table41113141516181926[[#This Row],[IVR/2021]]</f>
        <v>5.9854638734501864E-2</v>
      </c>
      <c r="J23" s="5">
        <f>Table41113141516181926[[#This Row],[IR/2022]]-Table41113141516181926[[#This Row],[IVR/2021]]</f>
        <v>5.5999999999999943</v>
      </c>
    </row>
    <row r="24" spans="1:10" x14ac:dyDescent="0.3">
      <c r="A24" s="44">
        <v>23</v>
      </c>
      <c r="B24" s="8" t="s">
        <v>9</v>
      </c>
      <c r="C24" s="13">
        <v>88.779839999999993</v>
      </c>
      <c r="D24" s="13">
        <v>62.515219999999999</v>
      </c>
      <c r="H24" s="6"/>
      <c r="I24" s="3">
        <f>J24/Table41113141516181926[[#This Row],[IVR/2021]]</f>
        <v>-0.29583991140330951</v>
      </c>
      <c r="J24" s="5">
        <f>Table41113141516181926[[#This Row],[IR/2022]]-Table41113141516181926[[#This Row],[IVR/2021]]</f>
        <v>-26.264619999999994</v>
      </c>
    </row>
    <row r="25" spans="1:10" x14ac:dyDescent="0.3">
      <c r="A25" s="44">
        <v>24</v>
      </c>
      <c r="B25" s="8" t="s">
        <v>5</v>
      </c>
      <c r="C25" s="13">
        <v>50.069000000000003</v>
      </c>
      <c r="D25" s="13">
        <v>58.9</v>
      </c>
      <c r="H25" s="6"/>
      <c r="I25" s="3">
        <f>J25/Table41113141516181926[[#This Row],[IVR/2021]]</f>
        <v>0.17637660029159752</v>
      </c>
      <c r="J25" s="5">
        <f>Table41113141516181926[[#This Row],[IR/2022]]-Table41113141516181926[[#This Row],[IVR/2021]]</f>
        <v>8.830999999999996</v>
      </c>
    </row>
    <row r="26" spans="1:10" x14ac:dyDescent="0.3">
      <c r="A26" s="44">
        <v>25</v>
      </c>
      <c r="B26" s="8" t="s">
        <v>7</v>
      </c>
      <c r="C26" s="13">
        <v>10.733222230000001</v>
      </c>
      <c r="D26" s="13">
        <v>9.5726614600000008</v>
      </c>
      <c r="H26" s="6"/>
      <c r="I26" s="3">
        <f>J26/Table41113141516181926[[#This Row],[IVR/2021]]</f>
        <v>-0.10812789907174035</v>
      </c>
      <c r="J26" s="5">
        <f>Table41113141516181926[[#This Row],[IR/2022]]-Table41113141516181926[[#This Row],[IVR/2021]]</f>
        <v>-1.16056077</v>
      </c>
    </row>
    <row r="27" spans="1:10" x14ac:dyDescent="0.3">
      <c r="A27" s="44">
        <v>26</v>
      </c>
      <c r="B27" s="32" t="s">
        <v>14</v>
      </c>
      <c r="C27" s="118">
        <v>0.57377999999999996</v>
      </c>
      <c r="D27" s="118">
        <v>0.37</v>
      </c>
      <c r="H27" s="6"/>
      <c r="I27" s="3">
        <f>J27/Table41113141516181926[[#This Row],[IVR/2021]]</f>
        <v>-0.35515354316985598</v>
      </c>
      <c r="J27" s="5">
        <f>Table41113141516181926[[#This Row],[IR/2022]]-Table41113141516181926[[#This Row],[IVR/2021]]</f>
        <v>-0.20377999999999996</v>
      </c>
    </row>
    <row r="28" spans="1:10" x14ac:dyDescent="0.3">
      <c r="H28" s="6"/>
    </row>
    <row r="29" spans="1:10" x14ac:dyDescent="0.3">
      <c r="B29" s="4"/>
      <c r="H29" s="6"/>
    </row>
    <row r="30" spans="1:10" x14ac:dyDescent="0.3">
      <c r="B30" s="109"/>
    </row>
  </sheetData>
  <hyperlinks>
    <hyperlink ref="F1" location="Mündəricat!A1" display="Mündəricat" xr:uid="{00000000-0004-0000-0700-000000000000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F30"/>
  <sheetViews>
    <sheetView zoomScale="70" zoomScaleNormal="70" workbookViewId="0">
      <selection activeCell="B30" sqref="B30"/>
    </sheetView>
  </sheetViews>
  <sheetFormatPr defaultRowHeight="14.4" x14ac:dyDescent="0.3"/>
  <cols>
    <col min="2" max="2" width="39.6640625" customWidth="1"/>
    <col min="3" max="4" width="30.88671875" customWidth="1"/>
    <col min="6" max="6" width="19.5546875" customWidth="1"/>
  </cols>
  <sheetData>
    <row r="1" spans="1:6" ht="28.8" x14ac:dyDescent="0.3">
      <c r="A1" s="37" t="s">
        <v>0</v>
      </c>
      <c r="B1" s="38" t="s">
        <v>22</v>
      </c>
      <c r="C1" s="38" t="s">
        <v>71</v>
      </c>
      <c r="D1" s="39" t="s">
        <v>72</v>
      </c>
      <c r="F1" s="58" t="s">
        <v>46</v>
      </c>
    </row>
    <row r="2" spans="1:6" x14ac:dyDescent="0.3">
      <c r="A2" s="44">
        <v>1</v>
      </c>
      <c r="B2" s="8" t="s">
        <v>15</v>
      </c>
      <c r="C2" s="3">
        <v>0.12708994856275951</v>
      </c>
      <c r="D2" s="5">
        <v>639.1899999999996</v>
      </c>
    </row>
    <row r="3" spans="1:6" x14ac:dyDescent="0.3">
      <c r="A3" s="44">
        <v>2</v>
      </c>
      <c r="B3" s="8" t="s">
        <v>65</v>
      </c>
      <c r="C3" s="3">
        <v>6.9652278480539495E-2</v>
      </c>
      <c r="D3" s="5">
        <v>575.44387000000097</v>
      </c>
    </row>
    <row r="4" spans="1:6" x14ac:dyDescent="0.3">
      <c r="A4" s="44">
        <v>3</v>
      </c>
      <c r="B4" s="8" t="s">
        <v>11</v>
      </c>
      <c r="C4" s="3">
        <v>5.4762519210695658E-2</v>
      </c>
      <c r="D4" s="5">
        <v>284.35000000000036</v>
      </c>
    </row>
    <row r="5" spans="1:6" x14ac:dyDescent="0.3">
      <c r="A5" s="44">
        <v>4</v>
      </c>
      <c r="B5" s="8" t="s">
        <v>1</v>
      </c>
      <c r="C5" s="3">
        <v>7.9415448488608778E-2</v>
      </c>
      <c r="D5" s="5">
        <v>54.783000000000015</v>
      </c>
    </row>
    <row r="6" spans="1:6" x14ac:dyDescent="0.3">
      <c r="A6" s="44">
        <v>5</v>
      </c>
      <c r="B6" s="8" t="s">
        <v>33</v>
      </c>
      <c r="C6" s="3">
        <v>0.17930049964311209</v>
      </c>
      <c r="D6" s="5">
        <v>37.680000000000007</v>
      </c>
    </row>
    <row r="7" spans="1:6" x14ac:dyDescent="0.3">
      <c r="A7" s="44">
        <v>6</v>
      </c>
      <c r="B7" s="8" t="s">
        <v>19</v>
      </c>
      <c r="C7" s="3">
        <v>1.4911959845832863E-2</v>
      </c>
      <c r="D7" s="5">
        <v>23.013149999999996</v>
      </c>
    </row>
    <row r="8" spans="1:6" x14ac:dyDescent="0.3">
      <c r="A8" s="44">
        <v>7</v>
      </c>
      <c r="B8" s="8" t="s">
        <v>17</v>
      </c>
      <c r="C8" s="3">
        <v>3.5357527847646404E-2</v>
      </c>
      <c r="D8" s="5">
        <v>14.759999999999991</v>
      </c>
    </row>
    <row r="9" spans="1:6" x14ac:dyDescent="0.3">
      <c r="A9" s="44">
        <v>8</v>
      </c>
      <c r="B9" s="8" t="s">
        <v>18</v>
      </c>
      <c r="C9" s="3">
        <v>1.623513224625325E-2</v>
      </c>
      <c r="D9" s="5">
        <v>11.422000000000025</v>
      </c>
    </row>
    <row r="10" spans="1:6" x14ac:dyDescent="0.3">
      <c r="A10" s="44">
        <v>9</v>
      </c>
      <c r="B10" s="8" t="s">
        <v>5</v>
      </c>
      <c r="C10" s="3">
        <v>0.17637660029159752</v>
      </c>
      <c r="D10" s="5">
        <v>8.830999999999996</v>
      </c>
    </row>
    <row r="11" spans="1:6" x14ac:dyDescent="0.3">
      <c r="A11" s="44">
        <v>10</v>
      </c>
      <c r="B11" s="8" t="s">
        <v>21</v>
      </c>
      <c r="C11" s="3">
        <v>5.9854638734501864E-2</v>
      </c>
      <c r="D11" s="5">
        <v>5.5999999999999943</v>
      </c>
    </row>
    <row r="12" spans="1:6" x14ac:dyDescent="0.3">
      <c r="A12" s="44">
        <v>11</v>
      </c>
      <c r="B12" s="8" t="s">
        <v>32</v>
      </c>
      <c r="C12" s="3">
        <v>8.4958329961970797E-3</v>
      </c>
      <c r="D12" s="5">
        <v>2.0999999999999943</v>
      </c>
    </row>
    <row r="13" spans="1:6" x14ac:dyDescent="0.3">
      <c r="A13" s="44">
        <v>12</v>
      </c>
      <c r="B13" s="8" t="s">
        <v>14</v>
      </c>
      <c r="C13" s="3">
        <v>-0.35515354316985598</v>
      </c>
      <c r="D13" s="5">
        <v>-0.20377999999999996</v>
      </c>
    </row>
    <row r="14" spans="1:6" x14ac:dyDescent="0.3">
      <c r="A14" s="44">
        <v>13</v>
      </c>
      <c r="B14" s="8" t="s">
        <v>6</v>
      </c>
      <c r="C14" s="3">
        <v>-7.4375711087930532E-3</v>
      </c>
      <c r="D14" s="5">
        <v>-1.0965399999999761</v>
      </c>
    </row>
    <row r="15" spans="1:6" x14ac:dyDescent="0.3">
      <c r="A15" s="44">
        <v>14</v>
      </c>
      <c r="B15" s="8" t="s">
        <v>7</v>
      </c>
      <c r="C15" s="3">
        <v>-0.10812789907174035</v>
      </c>
      <c r="D15" s="5">
        <v>-1.16056077</v>
      </c>
    </row>
    <row r="16" spans="1:6" x14ac:dyDescent="0.3">
      <c r="A16" s="44">
        <v>15</v>
      </c>
      <c r="B16" s="8" t="s">
        <v>10</v>
      </c>
      <c r="C16" s="3">
        <v>-1.1588770077458749E-2</v>
      </c>
      <c r="D16" s="5">
        <v>-1.808809999999994</v>
      </c>
    </row>
    <row r="17" spans="1:4" x14ac:dyDescent="0.3">
      <c r="A17" s="44">
        <v>16</v>
      </c>
      <c r="B17" s="8" t="s">
        <v>4</v>
      </c>
      <c r="C17" s="3">
        <v>-1.2572006220839808E-2</v>
      </c>
      <c r="D17" s="5">
        <v>-6.4670399999999972</v>
      </c>
    </row>
    <row r="18" spans="1:4" x14ac:dyDescent="0.3">
      <c r="A18" s="44">
        <v>17</v>
      </c>
      <c r="B18" s="8" t="s">
        <v>3</v>
      </c>
      <c r="C18" s="3">
        <v>-3.8845245554002615E-2</v>
      </c>
      <c r="D18" s="5">
        <v>-8.0600000000000023</v>
      </c>
    </row>
    <row r="19" spans="1:4" x14ac:dyDescent="0.3">
      <c r="A19" s="44">
        <v>18</v>
      </c>
      <c r="B19" s="8" t="s">
        <v>2</v>
      </c>
      <c r="C19" s="3">
        <v>-8.9877835951134355E-2</v>
      </c>
      <c r="D19" s="5">
        <v>-10.299999999999997</v>
      </c>
    </row>
    <row r="20" spans="1:4" x14ac:dyDescent="0.3">
      <c r="A20" s="44">
        <v>19</v>
      </c>
      <c r="B20" s="8" t="s">
        <v>39</v>
      </c>
      <c r="C20" s="3">
        <v>-2.7160604446796723E-2</v>
      </c>
      <c r="D20" s="5">
        <v>-12.628199999999993</v>
      </c>
    </row>
    <row r="21" spans="1:4" x14ac:dyDescent="0.3">
      <c r="A21" s="44">
        <v>20</v>
      </c>
      <c r="B21" s="8" t="s">
        <v>9</v>
      </c>
      <c r="C21" s="3">
        <v>-0.29583991140330951</v>
      </c>
      <c r="D21" s="5">
        <v>-26.264619999999994</v>
      </c>
    </row>
    <row r="22" spans="1:4" x14ac:dyDescent="0.3">
      <c r="A22" s="44">
        <v>21</v>
      </c>
      <c r="B22" s="8" t="s">
        <v>8</v>
      </c>
      <c r="C22" s="3">
        <v>-3.3281276861501188E-2</v>
      </c>
      <c r="D22" s="5">
        <v>-26.677119999999945</v>
      </c>
    </row>
    <row r="23" spans="1:4" x14ac:dyDescent="0.3">
      <c r="A23" s="44">
        <v>22</v>
      </c>
      <c r="B23" s="8" t="s">
        <v>13</v>
      </c>
      <c r="C23" s="3">
        <v>-0.1701393971654801</v>
      </c>
      <c r="D23" s="5">
        <v>-30.684300000000007</v>
      </c>
    </row>
    <row r="24" spans="1:4" x14ac:dyDescent="0.3">
      <c r="A24" s="44">
        <v>23</v>
      </c>
      <c r="B24" s="8" t="s">
        <v>20</v>
      </c>
      <c r="C24" s="3">
        <v>-0.17233101706508391</v>
      </c>
      <c r="D24" s="5">
        <v>-49.139900000000011</v>
      </c>
    </row>
    <row r="25" spans="1:4" x14ac:dyDescent="0.3">
      <c r="A25" s="44">
        <v>24</v>
      </c>
      <c r="B25" s="8" t="s">
        <v>12</v>
      </c>
      <c r="C25" s="3">
        <v>-0.17989559379971234</v>
      </c>
      <c r="D25" s="5">
        <v>-71.391909999999996</v>
      </c>
    </row>
    <row r="26" spans="1:4" x14ac:dyDescent="0.3">
      <c r="A26" s="44">
        <v>25</v>
      </c>
      <c r="B26" s="8" t="s">
        <v>36</v>
      </c>
      <c r="C26" s="3">
        <v>-0.15469943668492939</v>
      </c>
      <c r="D26" s="5">
        <v>-80.19</v>
      </c>
    </row>
    <row r="27" spans="1:4" x14ac:dyDescent="0.3">
      <c r="A27" s="44">
        <v>26</v>
      </c>
      <c r="B27" s="32" t="s">
        <v>16</v>
      </c>
      <c r="C27" s="3">
        <v>-0.16931143921622746</v>
      </c>
      <c r="D27" s="5">
        <v>-122.70000000000005</v>
      </c>
    </row>
    <row r="30" spans="1:4" x14ac:dyDescent="0.3">
      <c r="B30" s="109"/>
    </row>
  </sheetData>
  <conditionalFormatting sqref="D2:D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{7A9B8E62-8257-4C44-93F8-7E2E2814F202}</x14:id>
        </ext>
      </extLst>
    </cfRule>
  </conditionalFormatting>
  <conditionalFormatting sqref="C2:D1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{0F9503D7-D048-478A-A52B-9AA27FE2D8DE}</x14:id>
        </ext>
      </extLst>
    </cfRule>
  </conditionalFormatting>
  <conditionalFormatting sqref="C2:C1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{F0DA324D-2A42-4EAF-B6F6-46CA3FD48BB0}</x14:id>
        </ext>
      </extLst>
    </cfRule>
  </conditionalFormatting>
  <conditionalFormatting sqref="D2:D15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{5D41D887-9A38-4806-93FA-102314FCA9E9}</x14:id>
        </ext>
      </extLst>
    </cfRule>
  </conditionalFormatting>
  <conditionalFormatting sqref="C2:C1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{31006D51-E1CB-4953-B004-231CA24123CD}</x14:id>
        </ext>
      </extLst>
    </cfRule>
  </conditionalFormatting>
  <conditionalFormatting sqref="C2:C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{08CECFE5-4DDB-4071-8848-722C2A60CFCE}</x14:id>
        </ext>
      </extLst>
    </cfRule>
  </conditionalFormatting>
  <conditionalFormatting sqref="C2:C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{59C805C9-AAF7-4ED6-92EE-4F81BE90AE1C}</x14:id>
        </ext>
      </extLst>
    </cfRule>
  </conditionalFormatting>
  <conditionalFormatting sqref="C2:D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{D1C5CB26-442E-41F4-A496-96CC8593FAC7}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{5108FE77-9FBB-4CB2-999B-E4C1E7527139}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{C958F4A3-7A79-43E3-86DA-3210C0F4A9D3}</x14:id>
        </ext>
      </extLst>
    </cfRule>
  </conditionalFormatting>
  <hyperlinks>
    <hyperlink ref="F1" location="Mündəricat!A1" display="Mündəricat" xr:uid="{00000000-0004-0000-08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9B8E62-8257-4C44-93F8-7E2E2814F2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0F9503D7-D048-478A-A52B-9AA27FE2D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F0DA324D-2A42-4EAF-B6F6-46CA3FD48B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D41D887-9A38-4806-93FA-102314FCA9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31006D51-E1CB-4953-B004-231CA24123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08CECFE5-4DDB-4071-8848-722C2A60CF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9C805C9-AAF7-4ED6-92EE-4F81BE90AE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1C5CB26-442E-41F4-A496-96CC8593F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5108FE77-9FBB-4CB2-999B-E4C1E75271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C958F4A3-7A79-43E3-86DA-3210C0F4A9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Mündəricat</vt:lpstr>
      <vt:lpstr>2022 IR - Ümumi göstəricilər</vt:lpstr>
      <vt:lpstr>2021 IVR - Ümumi göstəricilər</vt:lpstr>
      <vt:lpstr>Aktivlər</vt:lpstr>
      <vt:lpstr>Dinamika  - Aktivlər</vt:lpstr>
      <vt:lpstr>Kredit Portfeli</vt:lpstr>
      <vt:lpstr>Dinamika - Kredit Portfeli</vt:lpstr>
      <vt:lpstr>Depozit Portfeli</vt:lpstr>
      <vt:lpstr>Dinamika - Depozit Portfeli</vt:lpstr>
      <vt:lpstr>Balans Kapitalı</vt:lpstr>
      <vt:lpstr>Dinamika  - Balans Kapitalı</vt:lpstr>
      <vt:lpstr>Nizamnamə Kapitalı</vt:lpstr>
      <vt:lpstr>Xalis Mənfəəti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  <vt:lpstr>ROA</vt:lpstr>
      <vt:lpstr>ROE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2022-06-29T11:24:54Z</dcterms:modified>
</cp:coreProperties>
</file>