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ABA\Görülən işlər və mktublar (araşdırmalar)\2026\260108 Mektub 007 (2 mlrd Yaşıl və dayanıqlıqla əlaqəli layihələrin maliyyələşdirilməsinə yönəldilmiş vəsaitlər üzrə hesabat 2 mlrd\"/>
    </mc:Choice>
  </mc:AlternateContent>
  <xr:revisionPtr revIDLastSave="0" documentId="13_ncr:1_{5E628C66-8B58-415E-82D0-217A91F1AEAE}" xr6:coauthVersionLast="47" xr6:coauthVersionMax="47" xr10:uidLastSave="{00000000-0000-0000-0000-000000000000}"/>
  <bookViews>
    <workbookView xWindow="-108" yWindow="-108" windowWidth="23256" windowHeight="12456" xr2:uid="{CEEA7749-EEF9-4A78-B314-C5B24FAD0C45}"/>
  </bookViews>
  <sheets>
    <sheet name="2025 yekun" sheetId="3" r:id="rId1"/>
    <sheet name="2025 II yarım il" sheetId="1" r:id="rId2"/>
    <sheet name="2025 I yarım il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3" i="1" l="1"/>
  <c r="AE3" i="1"/>
  <c r="AD3" i="1"/>
  <c r="AU16" i="1"/>
  <c r="AT16" i="1"/>
  <c r="AU3" i="1"/>
  <c r="AT3" i="1"/>
  <c r="AQ16" i="2"/>
  <c r="AP16" i="2"/>
  <c r="AQ16" i="1"/>
  <c r="AQ3" i="1"/>
  <c r="AP3" i="1"/>
  <c r="AP16" i="1" s="1"/>
  <c r="AM16" i="2"/>
  <c r="AM3" i="2"/>
  <c r="AL3" i="2"/>
  <c r="AM16" i="1"/>
  <c r="AL16" i="1"/>
  <c r="AM3" i="1"/>
  <c r="AL3" i="1"/>
  <c r="AG16" i="1" l="1"/>
  <c r="AF16" i="1"/>
  <c r="AG3" i="1"/>
  <c r="AF3" i="1"/>
  <c r="AG16" i="2"/>
  <c r="AG3" i="2"/>
  <c r="AF3" i="2"/>
  <c r="AF16" i="2" s="1"/>
  <c r="AC16" i="1" l="1"/>
  <c r="AB16" i="1"/>
  <c r="AC3" i="1"/>
  <c r="AB3" i="1"/>
  <c r="AC16" i="2"/>
  <c r="AB16" i="2"/>
  <c r="AC3" i="2"/>
  <c r="AB3" i="2"/>
  <c r="Y3" i="1"/>
  <c r="Y16" i="1" s="1"/>
  <c r="X3" i="1"/>
  <c r="X16" i="1" s="1"/>
  <c r="Y3" i="2"/>
  <c r="Y16" i="2" s="1"/>
  <c r="X3" i="2"/>
  <c r="X16" i="2" s="1"/>
  <c r="W16" i="2"/>
  <c r="V16" i="2"/>
  <c r="W16" i="1"/>
  <c r="V16" i="1"/>
  <c r="O3" i="1" l="1"/>
  <c r="N3" i="1"/>
  <c r="M3" i="2" l="1"/>
  <c r="L3" i="2"/>
  <c r="M16" i="1"/>
  <c r="L16" i="1"/>
  <c r="K3" i="1" l="1"/>
  <c r="K16" i="1" s="1"/>
  <c r="J3" i="1"/>
  <c r="J16" i="1" s="1"/>
  <c r="K16" i="2"/>
  <c r="J16" i="2"/>
  <c r="K3" i="2"/>
  <c r="J3" i="2"/>
  <c r="H16" i="2" l="1"/>
  <c r="I16" i="2"/>
  <c r="I16" i="1"/>
  <c r="H16" i="1"/>
  <c r="G3" i="1" l="1"/>
  <c r="G16" i="1" s="1"/>
  <c r="F3" i="1"/>
  <c r="F16" i="1" s="1"/>
  <c r="G3" i="2"/>
  <c r="G16" i="2" s="1"/>
  <c r="F3" i="2"/>
  <c r="F16" i="2" s="1"/>
  <c r="Q16" i="2" l="1"/>
  <c r="P16" i="2"/>
  <c r="D15" i="2"/>
  <c r="C15" i="2"/>
  <c r="D14" i="2"/>
  <c r="C14" i="2"/>
  <c r="D13" i="2"/>
  <c r="C13" i="2"/>
  <c r="D12" i="2"/>
  <c r="C12" i="2"/>
  <c r="D11" i="2"/>
  <c r="C11" i="2"/>
  <c r="D10" i="2"/>
  <c r="C10" i="2"/>
  <c r="D9" i="2"/>
  <c r="C9" i="2"/>
  <c r="D8" i="2"/>
  <c r="C8" i="2"/>
  <c r="D7" i="2"/>
  <c r="C7" i="2"/>
  <c r="D6" i="2"/>
  <c r="C6" i="2"/>
  <c r="D5" i="2"/>
  <c r="C5" i="2"/>
  <c r="D4" i="2"/>
  <c r="C4" i="2"/>
  <c r="AK3" i="2"/>
  <c r="AJ3" i="2"/>
  <c r="AI3" i="2"/>
  <c r="AH3" i="2"/>
  <c r="AA3" i="2"/>
  <c r="Z3" i="2"/>
  <c r="U3" i="2"/>
  <c r="T3" i="2"/>
  <c r="S3" i="2"/>
  <c r="S16" i="2" s="1"/>
  <c r="R3" i="2"/>
  <c r="R16" i="2" s="1"/>
  <c r="Q3" i="2"/>
  <c r="P3" i="2"/>
  <c r="O3" i="2"/>
  <c r="N3" i="2"/>
  <c r="AO16" i="1"/>
  <c r="AN3" i="1"/>
  <c r="AO3" i="1"/>
  <c r="D3" i="2" l="1"/>
  <c r="C16" i="2"/>
  <c r="D16" i="2"/>
  <c r="C3" i="2"/>
  <c r="S3" i="1"/>
  <c r="R3" i="1"/>
  <c r="Q3" i="1"/>
  <c r="P3" i="1"/>
  <c r="AN16" i="1"/>
  <c r="AD16" i="1"/>
  <c r="AE16" i="1"/>
  <c r="R16" i="1"/>
  <c r="S16" i="1"/>
  <c r="Q16" i="1"/>
  <c r="P16" i="1"/>
  <c r="D4" i="1" l="1"/>
  <c r="D4" i="3" s="1"/>
  <c r="D6" i="1"/>
  <c r="D6" i="3" s="1"/>
  <c r="D7" i="1"/>
  <c r="D7" i="3" s="1"/>
  <c r="D9" i="1"/>
  <c r="D9" i="3" s="1"/>
  <c r="D10" i="1"/>
  <c r="D10" i="3" s="1"/>
  <c r="D12" i="1"/>
  <c r="D12" i="3" s="1"/>
  <c r="D13" i="1"/>
  <c r="D13" i="3" s="1"/>
  <c r="D14" i="1"/>
  <c r="D14" i="3" s="1"/>
  <c r="D15" i="1"/>
  <c r="D15" i="3" s="1"/>
  <c r="C15" i="1"/>
  <c r="C15" i="3" s="1"/>
  <c r="C4" i="1"/>
  <c r="C4" i="3" s="1"/>
  <c r="C6" i="1"/>
  <c r="C6" i="3" s="1"/>
  <c r="C7" i="1"/>
  <c r="C7" i="3" s="1"/>
  <c r="C9" i="1"/>
  <c r="C9" i="3" s="1"/>
  <c r="C10" i="1"/>
  <c r="C10" i="3" s="1"/>
  <c r="C12" i="1"/>
  <c r="C12" i="3" s="1"/>
  <c r="C13" i="1"/>
  <c r="C13" i="3" s="1"/>
  <c r="C14" i="1"/>
  <c r="C14" i="3" s="1"/>
  <c r="D11" i="1"/>
  <c r="D11" i="3" s="1"/>
  <c r="D8" i="1"/>
  <c r="D8" i="3" s="1"/>
  <c r="C8" i="1"/>
  <c r="C8" i="3" s="1"/>
  <c r="D5" i="1"/>
  <c r="D5" i="3" s="1"/>
  <c r="C5" i="1"/>
  <c r="C5" i="3" s="1"/>
  <c r="C11" i="1" l="1"/>
  <c r="C11" i="3" s="1"/>
  <c r="D3" i="1"/>
  <c r="D3" i="3" s="1"/>
  <c r="D16" i="1" l="1"/>
  <c r="D16" i="3" s="1"/>
  <c r="C3" i="1"/>
  <c r="C3" i="3" s="1"/>
  <c r="C16" i="1"/>
  <c r="C16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O5" authorId="0" shapeId="0" xr:uid="{457007A3-FBAB-4B5C-874F-981E4C407D75}">
      <text>
        <r>
          <rPr>
            <b/>
            <sz val="9"/>
            <color indexed="81"/>
            <rFont val="Tahoma"/>
            <charset val="1"/>
          </rPr>
          <t>1.3+0.4</t>
        </r>
      </text>
    </comment>
    <comment ref="AO8" authorId="0" shapeId="0" xr:uid="{D278D9DE-A9C2-4723-877D-A767A01804E6}">
      <text>
        <r>
          <rPr>
            <sz val="9"/>
            <color indexed="81"/>
            <rFont val="Tahoma"/>
            <charset val="1"/>
          </rPr>
          <t>0.3+0.162+0.282</t>
        </r>
      </text>
    </comment>
  </commentList>
</comments>
</file>

<file path=xl/sharedStrings.xml><?xml version="1.0" encoding="utf-8"?>
<sst xmlns="http://schemas.openxmlformats.org/spreadsheetml/2006/main" count="189" uniqueCount="43">
  <si>
    <t>№</t>
  </si>
  <si>
    <t>Növ</t>
  </si>
  <si>
    <t>Yaşıl kreditlər</t>
  </si>
  <si>
    <t>Bərpaolunan enerji</t>
  </si>
  <si>
    <t>Enerji səmərəliyi</t>
  </si>
  <si>
    <t>Su resurslarının dayanlıqlı idarə edilməsi</t>
  </si>
  <si>
    <t>Çirklənmənin qarşısının alınması</t>
  </si>
  <si>
    <t>Yaşıl nəqliyyat</t>
  </si>
  <si>
    <t>Dayanıqlı kənd təsərrüfatı, heyvandarlıq və akvakultura</t>
  </si>
  <si>
    <t>Biomüxtəlifliyin mühafizəsi</t>
  </si>
  <si>
    <t>Dairəvi iqtisadiyyat və tullantıların idarə olunması</t>
  </si>
  <si>
    <t>Yaşıl binalar və dayanıqlı tikinti</t>
  </si>
  <si>
    <t>Yaşıl xidmətlər</t>
  </si>
  <si>
    <t>Yaşıl olmayan dayanıqlılıqla əlaqəli kreditlər</t>
  </si>
  <si>
    <t>Cəmi</t>
  </si>
  <si>
    <t>ABB ASC</t>
  </si>
  <si>
    <t>AccessBank QSC</t>
  </si>
  <si>
    <t>AFB Bank ASC</t>
  </si>
  <si>
    <t>Azər Türk Bank ASC</t>
  </si>
  <si>
    <t>Azərbaycan Sənaye Bankı ASC</t>
  </si>
  <si>
    <t>Bank Avrasiya ASC</t>
  </si>
  <si>
    <t>Bank BTB ASC</t>
  </si>
  <si>
    <t>Bank Melli İran Bakı filialı</t>
  </si>
  <si>
    <t>Bank of Baku ASC</t>
  </si>
  <si>
    <t>Bank Respublika ASC</t>
  </si>
  <si>
    <t>Bank VTB (Azərbaycan) ASC</t>
  </si>
  <si>
    <t>Expressbank ASC</t>
  </si>
  <si>
    <t>Kapital Bank ASC</t>
  </si>
  <si>
    <t>PAŞA Bank ASC</t>
  </si>
  <si>
    <t>Premium Bank ASC</t>
  </si>
  <si>
    <t>Rabitəbank ASC</t>
  </si>
  <si>
    <t>TuranBank ASC</t>
  </si>
  <si>
    <t>Unibank KB ASC</t>
  </si>
  <si>
    <t>Xalq Bank ASC</t>
  </si>
  <si>
    <t>Yapı Kredi Bank Azərbaycan QSC</t>
  </si>
  <si>
    <t>Yelo Bank ASC</t>
  </si>
  <si>
    <t>Ziraat Bank Azərbaycan ASC</t>
  </si>
  <si>
    <t>Kreditin Sayı</t>
  </si>
  <si>
    <t>Kreditin həcmi</t>
  </si>
  <si>
    <t>Kreditin həcmi,AZN ekv.</t>
  </si>
  <si>
    <t>CƏMİ</t>
  </si>
  <si>
    <t>Digər (qeyri-bank ölkədaxili yaşıl istiqrazlar və s.)</t>
  </si>
  <si>
    <t>Kreditin həcmi, mln. AZN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</si>
</sst>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_-* #,##0_-;\-* #,##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b/>
      <sz val="11"/>
      <color theme="0"/>
      <name val="Times New Roman"/>
      <family val="1"/>
    </font>
    <font>
      <b/>
      <i/>
      <sz val="14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rgb="FF00B0F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59999389629810485"/>
        <bgColor theme="9" tint="0.79998168889431442"/>
      </patternFill>
    </fill>
    <fill>
      <patternFill patternType="solid">
        <fgColor theme="9" tint="0.79998168889431442"/>
        <bgColor theme="9" tint="0.59999389629810485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</cellStyleXfs>
  <cellXfs count="111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right"/>
    </xf>
    <xf numFmtId="0" fontId="2" fillId="0" borderId="0" xfId="0" applyFont="1"/>
    <xf numFmtId="0" fontId="5" fillId="0" borderId="0" xfId="0" applyFont="1" applyAlignment="1">
      <alignment horizontal="left"/>
    </xf>
    <xf numFmtId="1" fontId="0" fillId="0" borderId="0" xfId="0" applyNumberFormat="1"/>
    <xf numFmtId="2" fontId="0" fillId="0" borderId="0" xfId="0" applyNumberFormat="1"/>
    <xf numFmtId="0" fontId="7" fillId="3" borderId="1" xfId="0" applyFont="1" applyFill="1" applyBorder="1" applyAlignment="1">
      <alignment vertical="center" wrapText="1"/>
    </xf>
    <xf numFmtId="2" fontId="7" fillId="3" borderId="1" xfId="0" applyNumberFormat="1" applyFont="1" applyFill="1" applyBorder="1" applyAlignment="1">
      <alignment vertical="center" wrapText="1"/>
    </xf>
    <xf numFmtId="0" fontId="12" fillId="0" borderId="0" xfId="0" applyFont="1" applyAlignment="1"/>
    <xf numFmtId="0" fontId="8" fillId="4" borderId="1" xfId="0" applyFont="1" applyFill="1" applyBorder="1" applyAlignment="1"/>
    <xf numFmtId="2" fontId="8" fillId="4" borderId="1" xfId="0" applyNumberFormat="1" applyFont="1" applyFill="1" applyBorder="1" applyAlignment="1"/>
    <xf numFmtId="0" fontId="14" fillId="0" borderId="0" xfId="0" applyFont="1" applyAlignment="1"/>
    <xf numFmtId="0" fontId="9" fillId="4" borderId="1" xfId="0" applyFont="1" applyFill="1" applyBorder="1" applyAlignment="1"/>
    <xf numFmtId="0" fontId="0" fillId="0" borderId="0" xfId="0" applyFont="1" applyAlignment="1"/>
    <xf numFmtId="0" fontId="9" fillId="3" borderId="1" xfId="0" applyFont="1" applyFill="1" applyBorder="1" applyAlignment="1"/>
    <xf numFmtId="2" fontId="9" fillId="3" borderId="1" xfId="0" applyNumberFormat="1" applyFont="1" applyFill="1" applyBorder="1" applyAlignment="1"/>
    <xf numFmtId="0" fontId="4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horizontal="left" vertical="center" wrapText="1"/>
    </xf>
    <xf numFmtId="2" fontId="4" fillId="3" borderId="1" xfId="0" applyNumberFormat="1" applyFont="1" applyFill="1" applyBorder="1" applyAlignment="1">
      <alignment horizontal="right" vertical="center" wrapText="1"/>
    </xf>
    <xf numFmtId="0" fontId="15" fillId="4" borderId="1" xfId="0" applyFont="1" applyFill="1" applyBorder="1" applyAlignment="1">
      <alignment horizontal="right"/>
    </xf>
    <xf numFmtId="0" fontId="15" fillId="4" borderId="1" xfId="0" applyFont="1" applyFill="1" applyBorder="1" applyAlignment="1">
      <alignment horizontal="left"/>
    </xf>
    <xf numFmtId="2" fontId="15" fillId="4" borderId="1" xfId="0" applyNumberFormat="1" applyFont="1" applyFill="1" applyBorder="1" applyAlignment="1">
      <alignment horizontal="right"/>
    </xf>
    <xf numFmtId="0" fontId="15" fillId="3" borderId="1" xfId="0" applyFont="1" applyFill="1" applyBorder="1" applyAlignment="1">
      <alignment horizontal="right"/>
    </xf>
    <xf numFmtId="0" fontId="15" fillId="3" borderId="1" xfId="0" applyFont="1" applyFill="1" applyBorder="1" applyAlignment="1">
      <alignment horizontal="left"/>
    </xf>
    <xf numFmtId="2" fontId="15" fillId="3" borderId="1" xfId="0" applyNumberFormat="1" applyFont="1" applyFill="1" applyBorder="1" applyAlignment="1">
      <alignment horizontal="right"/>
    </xf>
    <xf numFmtId="0" fontId="5" fillId="4" borderId="1" xfId="0" applyFont="1" applyFill="1" applyBorder="1" applyAlignment="1">
      <alignment horizontal="right"/>
    </xf>
    <xf numFmtId="0" fontId="5" fillId="4" borderId="1" xfId="0" applyFont="1" applyFill="1" applyBorder="1" applyAlignment="1">
      <alignment horizontal="left"/>
    </xf>
    <xf numFmtId="2" fontId="5" fillId="4" borderId="1" xfId="0" applyNumberFormat="1" applyFont="1" applyFill="1" applyBorder="1" applyAlignment="1">
      <alignment horizontal="right"/>
    </xf>
    <xf numFmtId="0" fontId="6" fillId="4" borderId="1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right" vertical="center" wrapText="1"/>
    </xf>
    <xf numFmtId="2" fontId="4" fillId="8" borderId="1" xfId="0" applyNumberFormat="1" applyFont="1" applyFill="1" applyBorder="1" applyAlignment="1">
      <alignment horizontal="right" vertical="center" wrapText="1"/>
    </xf>
    <xf numFmtId="0" fontId="14" fillId="4" borderId="1" xfId="0" applyFont="1" applyFill="1" applyBorder="1" applyAlignment="1">
      <alignment horizontal="right"/>
    </xf>
    <xf numFmtId="2" fontId="14" fillId="4" borderId="1" xfId="0" applyNumberFormat="1" applyFont="1" applyFill="1" applyBorder="1" applyAlignment="1">
      <alignment horizontal="right"/>
    </xf>
    <xf numFmtId="0" fontId="12" fillId="0" borderId="0" xfId="0" applyFont="1"/>
    <xf numFmtId="0" fontId="9" fillId="0" borderId="0" xfId="0" applyFont="1" applyAlignment="1">
      <alignment wrapText="1"/>
    </xf>
    <xf numFmtId="0" fontId="16" fillId="2" borderId="1" xfId="0" applyFont="1" applyFill="1" applyBorder="1" applyAlignment="1">
      <alignment horizontal="center" vertical="center" wrapText="1"/>
    </xf>
    <xf numFmtId="2" fontId="9" fillId="4" borderId="1" xfId="0" applyNumberFormat="1" applyFont="1" applyFill="1" applyBorder="1" applyAlignment="1"/>
    <xf numFmtId="0" fontId="7" fillId="4" borderId="1" xfId="0" applyFont="1" applyFill="1" applyBorder="1" applyAlignment="1"/>
    <xf numFmtId="2" fontId="7" fillId="4" borderId="1" xfId="0" applyNumberFormat="1" applyFont="1" applyFill="1" applyBorder="1" applyAlignment="1"/>
    <xf numFmtId="0" fontId="17" fillId="4" borderId="1" xfId="0" applyFont="1" applyFill="1" applyBorder="1" applyAlignment="1"/>
    <xf numFmtId="165" fontId="12" fillId="0" borderId="0" xfId="0" applyNumberFormat="1" applyFont="1" applyAlignment="1"/>
    <xf numFmtId="165" fontId="0" fillId="0" borderId="0" xfId="0" applyNumberFormat="1" applyFont="1" applyAlignment="1"/>
    <xf numFmtId="1" fontId="15" fillId="3" borderId="1" xfId="3" applyNumberFormat="1" applyFont="1" applyFill="1" applyBorder="1" applyAlignment="1">
      <alignment horizontal="right"/>
    </xf>
    <xf numFmtId="1" fontId="7" fillId="3" borderId="1" xfId="0" applyNumberFormat="1" applyFont="1" applyFill="1" applyBorder="1" applyAlignment="1">
      <alignment vertical="center" wrapText="1"/>
    </xf>
    <xf numFmtId="1" fontId="15" fillId="4" borderId="1" xfId="3" applyNumberFormat="1" applyFont="1" applyFill="1" applyBorder="1" applyAlignment="1">
      <alignment horizontal="right"/>
    </xf>
    <xf numFmtId="1" fontId="4" fillId="4" borderId="1" xfId="3" applyNumberFormat="1" applyFont="1" applyFill="1" applyBorder="1" applyAlignment="1">
      <alignment horizontal="right" vertical="center" wrapText="1"/>
    </xf>
    <xf numFmtId="1" fontId="4" fillId="3" borderId="1" xfId="3" applyNumberFormat="1" applyFont="1" applyFill="1" applyBorder="1" applyAlignment="1">
      <alignment horizontal="right" vertical="center" wrapText="1"/>
    </xf>
    <xf numFmtId="1" fontId="14" fillId="4" borderId="1" xfId="3" applyNumberFormat="1" applyFont="1" applyFill="1" applyBorder="1" applyAlignment="1">
      <alignment horizontal="right"/>
    </xf>
    <xf numFmtId="1" fontId="4" fillId="3" borderId="1" xfId="0" applyNumberFormat="1" applyFont="1" applyFill="1" applyBorder="1" applyAlignment="1">
      <alignment horizontal="right" vertical="center" wrapText="1"/>
    </xf>
    <xf numFmtId="1" fontId="15" fillId="4" borderId="1" xfId="0" applyNumberFormat="1" applyFont="1" applyFill="1" applyBorder="1" applyAlignment="1">
      <alignment horizontal="right"/>
    </xf>
    <xf numFmtId="1" fontId="15" fillId="3" borderId="1" xfId="0" applyNumberFormat="1" applyFont="1" applyFill="1" applyBorder="1" applyAlignment="1">
      <alignment horizontal="right"/>
    </xf>
    <xf numFmtId="1" fontId="5" fillId="4" borderId="1" xfId="0" applyNumberFormat="1" applyFont="1" applyFill="1" applyBorder="1" applyAlignment="1">
      <alignment horizontal="right"/>
    </xf>
    <xf numFmtId="1" fontId="5" fillId="4" borderId="1" xfId="3" applyNumberFormat="1" applyFont="1" applyFill="1" applyBorder="1" applyAlignment="1">
      <alignment horizontal="right"/>
    </xf>
    <xf numFmtId="1" fontId="14" fillId="4" borderId="1" xfId="0" applyNumberFormat="1" applyFont="1" applyFill="1" applyBorder="1" applyAlignment="1">
      <alignment horizontal="right"/>
    </xf>
    <xf numFmtId="1" fontId="7" fillId="3" borderId="1" xfId="0" applyNumberFormat="1" applyFont="1" applyFill="1" applyBorder="1" applyAlignment="1">
      <alignment horizontal="right" vertical="center" wrapText="1"/>
    </xf>
    <xf numFmtId="1" fontId="7" fillId="3" borderId="1" xfId="3" applyNumberFormat="1" applyFont="1" applyFill="1" applyBorder="1" applyAlignment="1">
      <alignment horizontal="right" vertical="center" wrapText="1"/>
    </xf>
    <xf numFmtId="1" fontId="12" fillId="4" borderId="1" xfId="0" applyNumberFormat="1" applyFont="1" applyFill="1" applyBorder="1" applyAlignment="1">
      <alignment horizontal="right"/>
    </xf>
    <xf numFmtId="1" fontId="12" fillId="4" borderId="1" xfId="1" applyNumberFormat="1" applyFont="1" applyFill="1" applyBorder="1" applyAlignment="1">
      <alignment horizontal="right"/>
    </xf>
    <xf numFmtId="1" fontId="9" fillId="4" borderId="1" xfId="1" applyNumberFormat="1" applyFont="1" applyFill="1" applyBorder="1" applyAlignment="1">
      <alignment horizontal="right" vertical="center"/>
    </xf>
    <xf numFmtId="1" fontId="9" fillId="7" borderId="1" xfId="1" applyNumberFormat="1" applyFont="1" applyFill="1" applyBorder="1" applyAlignment="1">
      <alignment horizontal="right" vertical="center"/>
    </xf>
    <xf numFmtId="1" fontId="18" fillId="3" borderId="1" xfId="3" applyNumberFormat="1" applyFont="1" applyFill="1" applyBorder="1" applyAlignment="1">
      <alignment horizontal="right"/>
    </xf>
    <xf numFmtId="1" fontId="18" fillId="4" borderId="1" xfId="0" applyNumberFormat="1" applyFont="1" applyFill="1" applyBorder="1" applyAlignment="1">
      <alignment horizontal="right" vertical="center"/>
    </xf>
    <xf numFmtId="1" fontId="18" fillId="4" borderId="1" xfId="3" applyNumberFormat="1" applyFont="1" applyFill="1" applyBorder="1" applyAlignment="1">
      <alignment horizontal="right"/>
    </xf>
    <xf numFmtId="1" fontId="15" fillId="4" borderId="1" xfId="1" applyNumberFormat="1" applyFont="1" applyFill="1" applyBorder="1" applyAlignment="1">
      <alignment horizontal="right"/>
    </xf>
    <xf numFmtId="1" fontId="7" fillId="4" borderId="1" xfId="1" applyNumberFormat="1" applyFont="1" applyFill="1" applyBorder="1" applyAlignment="1">
      <alignment horizontal="right" vertical="center"/>
    </xf>
    <xf numFmtId="1" fontId="7" fillId="7" borderId="1" xfId="1" applyNumberFormat="1" applyFont="1" applyFill="1" applyBorder="1" applyAlignment="1">
      <alignment horizontal="right" vertical="center"/>
    </xf>
    <xf numFmtId="1" fontId="8" fillId="4" borderId="1" xfId="0" applyNumberFormat="1" applyFont="1" applyFill="1" applyBorder="1" applyAlignment="1">
      <alignment horizontal="right"/>
    </xf>
    <xf numFmtId="1" fontId="8" fillId="4" borderId="1" xfId="3" applyNumberFormat="1" applyFont="1" applyFill="1" applyBorder="1" applyAlignment="1">
      <alignment horizontal="right"/>
    </xf>
    <xf numFmtId="1" fontId="15" fillId="3" borderId="1" xfId="1" applyNumberFormat="1" applyFont="1" applyFill="1" applyBorder="1" applyAlignment="1">
      <alignment horizontal="right"/>
    </xf>
    <xf numFmtId="1" fontId="4" fillId="3" borderId="1" xfId="4" applyNumberFormat="1" applyFont="1" applyFill="1" applyBorder="1" applyAlignment="1">
      <alignment horizontal="right" vertical="center"/>
    </xf>
    <xf numFmtId="1" fontId="4" fillId="3" borderId="1" xfId="1" applyNumberFormat="1" applyFont="1" applyFill="1" applyBorder="1" applyAlignment="1">
      <alignment horizontal="right" vertical="center"/>
    </xf>
    <xf numFmtId="1" fontId="9" fillId="4" borderId="1" xfId="3" applyNumberFormat="1" applyFont="1" applyFill="1" applyBorder="1" applyAlignment="1">
      <alignment horizontal="right" vertical="center"/>
    </xf>
    <xf numFmtId="1" fontId="9" fillId="7" borderId="1" xfId="3" applyNumberFormat="1" applyFont="1" applyFill="1" applyBorder="1" applyAlignment="1">
      <alignment horizontal="right" vertical="center"/>
    </xf>
    <xf numFmtId="1" fontId="9" fillId="3" borderId="1" xfId="3" applyNumberFormat="1" applyFont="1" applyFill="1" applyBorder="1" applyAlignment="1">
      <alignment horizontal="right" vertical="center"/>
    </xf>
    <xf numFmtId="1" fontId="7" fillId="4" borderId="1" xfId="3" applyNumberFormat="1" applyFont="1" applyFill="1" applyBorder="1" applyAlignment="1">
      <alignment horizontal="right" vertical="center"/>
    </xf>
    <xf numFmtId="1" fontId="7" fillId="7" borderId="1" xfId="3" applyNumberFormat="1" applyFont="1" applyFill="1" applyBorder="1" applyAlignment="1">
      <alignment horizontal="right" vertical="center"/>
    </xf>
    <xf numFmtId="1" fontId="14" fillId="4" borderId="1" xfId="0" applyNumberFormat="1" applyFont="1" applyFill="1" applyBorder="1" applyAlignment="1">
      <alignment horizontal="right" vertical="center"/>
    </xf>
    <xf numFmtId="1" fontId="9" fillId="3" borderId="1" xfId="0" applyNumberFormat="1" applyFont="1" applyFill="1" applyBorder="1" applyAlignment="1"/>
    <xf numFmtId="1" fontId="7" fillId="3" borderId="1" xfId="1" applyNumberFormat="1" applyFont="1" applyFill="1" applyBorder="1" applyAlignment="1">
      <alignment horizontal="right" vertical="center" wrapText="1"/>
    </xf>
    <xf numFmtId="1" fontId="9" fillId="4" borderId="1" xfId="0" applyNumberFormat="1" applyFont="1" applyFill="1" applyBorder="1" applyAlignment="1">
      <alignment horizontal="right"/>
    </xf>
    <xf numFmtId="1" fontId="9" fillId="4" borderId="1" xfId="3" applyNumberFormat="1" applyFont="1" applyFill="1" applyBorder="1" applyAlignment="1">
      <alignment horizontal="right"/>
    </xf>
    <xf numFmtId="1" fontId="9" fillId="3" borderId="1" xfId="0" applyNumberFormat="1" applyFont="1" applyFill="1" applyBorder="1" applyAlignment="1">
      <alignment horizontal="right"/>
    </xf>
    <xf numFmtId="1" fontId="9" fillId="3" borderId="1" xfId="1" applyNumberFormat="1" applyFont="1" applyFill="1" applyBorder="1" applyAlignment="1">
      <alignment horizontal="right"/>
    </xf>
    <xf numFmtId="1" fontId="9" fillId="6" borderId="1" xfId="0" applyNumberFormat="1" applyFont="1" applyFill="1" applyBorder="1" applyAlignment="1">
      <alignment horizontal="right" vertical="center"/>
    </xf>
    <xf numFmtId="1" fontId="9" fillId="3" borderId="1" xfId="3" applyNumberFormat="1" applyFont="1" applyFill="1" applyBorder="1" applyAlignment="1">
      <alignment horizontal="right"/>
    </xf>
    <xf numFmtId="1" fontId="13" fillId="3" borderId="1" xfId="0" applyNumberFormat="1" applyFont="1" applyFill="1" applyBorder="1" applyAlignment="1">
      <alignment horizontal="right" vertical="center"/>
    </xf>
    <xf numFmtId="1" fontId="13" fillId="4" borderId="1" xfId="0" applyNumberFormat="1" applyFont="1" applyFill="1" applyBorder="1" applyAlignment="1">
      <alignment horizontal="right" vertical="center"/>
    </xf>
    <xf numFmtId="1" fontId="9" fillId="4" borderId="1" xfId="1" applyNumberFormat="1" applyFont="1" applyFill="1" applyBorder="1" applyAlignment="1">
      <alignment horizontal="right"/>
    </xf>
    <xf numFmtId="1" fontId="9" fillId="4" borderId="1" xfId="0" applyNumberFormat="1" applyFont="1" applyFill="1" applyBorder="1" applyAlignment="1">
      <alignment horizontal="right" vertical="center"/>
    </xf>
    <xf numFmtId="1" fontId="9" fillId="3" borderId="1" xfId="0" applyNumberFormat="1" applyFont="1" applyFill="1" applyBorder="1" applyAlignment="1">
      <alignment horizontal="right" vertical="center"/>
    </xf>
    <xf numFmtId="1" fontId="9" fillId="3" borderId="1" xfId="1" applyNumberFormat="1" applyFont="1" applyFill="1" applyBorder="1" applyAlignment="1">
      <alignment horizontal="right" vertical="center"/>
    </xf>
    <xf numFmtId="1" fontId="8" fillId="4" borderId="1" xfId="1" applyNumberFormat="1" applyFont="1" applyFill="1" applyBorder="1" applyAlignment="1">
      <alignment horizontal="right"/>
    </xf>
    <xf numFmtId="1" fontId="9" fillId="3" borderId="1" xfId="1" applyNumberFormat="1" applyFont="1" applyFill="1" applyBorder="1" applyAlignment="1">
      <alignment horizontal="right" vertical="center" wrapText="1"/>
    </xf>
    <xf numFmtId="1" fontId="0" fillId="3" borderId="1" xfId="0" applyNumberFormat="1" applyFont="1" applyFill="1" applyBorder="1" applyAlignment="1">
      <alignment horizontal="right" vertical="center" wrapText="1"/>
    </xf>
    <xf numFmtId="1" fontId="0" fillId="4" borderId="1" xfId="0" applyNumberFormat="1" applyFont="1" applyFill="1" applyBorder="1" applyAlignment="1">
      <alignment horizontal="right" vertical="center" wrapText="1"/>
    </xf>
    <xf numFmtId="1" fontId="5" fillId="4" borderId="1" xfId="1" applyNumberFormat="1" applyFont="1" applyFill="1" applyBorder="1" applyAlignment="1">
      <alignment horizontal="right"/>
    </xf>
    <xf numFmtId="1" fontId="5" fillId="3" borderId="1" xfId="1" applyNumberFormat="1" applyFont="1" applyFill="1" applyBorder="1" applyAlignment="1">
      <alignment horizontal="right"/>
    </xf>
    <xf numFmtId="1" fontId="12" fillId="3" borderId="1" xfId="0" applyNumberFormat="1" applyFont="1" applyFill="1" applyBorder="1" applyAlignment="1">
      <alignment horizontal="right" vertical="center" wrapText="1"/>
    </xf>
    <xf numFmtId="1" fontId="12" fillId="4" borderId="1" xfId="0" applyNumberFormat="1" applyFont="1" applyFill="1" applyBorder="1" applyAlignment="1">
      <alignment horizontal="right" vertical="center" wrapText="1"/>
    </xf>
    <xf numFmtId="1" fontId="7" fillId="4" borderId="1" xfId="0" applyNumberFormat="1" applyFont="1" applyFill="1" applyBorder="1" applyAlignment="1">
      <alignment horizontal="right"/>
    </xf>
    <xf numFmtId="1" fontId="7" fillId="4" borderId="1" xfId="1" applyNumberFormat="1" applyFont="1" applyFill="1" applyBorder="1" applyAlignment="1">
      <alignment horizontal="right"/>
    </xf>
    <xf numFmtId="0" fontId="0" fillId="8" borderId="1" xfId="0" applyFont="1" applyFill="1" applyBorder="1" applyAlignment="1">
      <alignment horizontal="right" vertical="center" wrapText="1"/>
    </xf>
    <xf numFmtId="2" fontId="0" fillId="8" borderId="1" xfId="0" applyNumberFormat="1" applyFont="1" applyFill="1" applyBorder="1" applyAlignment="1">
      <alignment horizontal="right" vertical="center" wrapText="1"/>
    </xf>
    <xf numFmtId="0" fontId="0" fillId="3" borderId="1" xfId="0" applyFont="1" applyFill="1" applyBorder="1" applyAlignment="1">
      <alignment horizontal="right" vertical="center" wrapText="1"/>
    </xf>
    <xf numFmtId="2" fontId="0" fillId="3" borderId="1" xfId="0" applyNumberFormat="1" applyFont="1" applyFill="1" applyBorder="1" applyAlignment="1">
      <alignment horizontal="right" vertical="center" wrapText="1"/>
    </xf>
    <xf numFmtId="0" fontId="0" fillId="0" borderId="2" xfId="0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0" fillId="5" borderId="0" xfId="0" applyFill="1" applyAlignment="1">
      <alignment horizontal="center" wrapText="1"/>
    </xf>
    <xf numFmtId="0" fontId="0" fillId="5" borderId="2" xfId="0" applyFill="1" applyBorder="1" applyAlignment="1">
      <alignment horizontal="center" wrapText="1"/>
    </xf>
  </cellXfs>
  <cellStyles count="5">
    <cellStyle name="Comma" xfId="3" builtinId="3"/>
    <cellStyle name="Comma 2" xfId="1" xr:uid="{B257A2D9-787C-44D0-A52B-F3614A88595A}"/>
    <cellStyle name="Comma 3" xfId="2" xr:uid="{7EC6E14A-BC26-4317-A31B-CA7A3306A7D5}"/>
    <cellStyle name="Normal" xfId="0" builtinId="0"/>
    <cellStyle name="Normal 2" xfId="4" xr:uid="{7ACC6BEB-2970-4EBC-8B8C-0359FFB44D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FF243-2C01-4D2A-9CE9-0133B60E52A4}">
  <dimension ref="A1:D25"/>
  <sheetViews>
    <sheetView tabSelected="1" workbookViewId="0">
      <selection activeCell="D20" sqref="D20"/>
    </sheetView>
  </sheetViews>
  <sheetFormatPr defaultRowHeight="14.4" x14ac:dyDescent="0.3"/>
  <cols>
    <col min="2" max="2" width="51" customWidth="1"/>
    <col min="3" max="3" width="16.88671875" customWidth="1"/>
    <col min="4" max="4" width="17.33203125" customWidth="1"/>
  </cols>
  <sheetData>
    <row r="1" spans="1:4" s="2" customFormat="1" ht="28.5" customHeight="1" x14ac:dyDescent="0.3">
      <c r="C1" s="107" t="s">
        <v>40</v>
      </c>
      <c r="D1" s="107"/>
    </row>
    <row r="2" spans="1:4" ht="28.8" x14ac:dyDescent="0.3">
      <c r="A2" s="1" t="s">
        <v>0</v>
      </c>
      <c r="B2" s="1" t="s">
        <v>1</v>
      </c>
      <c r="C2" s="1" t="s">
        <v>37</v>
      </c>
      <c r="D2" s="1" t="s">
        <v>42</v>
      </c>
    </row>
    <row r="3" spans="1:4" x14ac:dyDescent="0.3">
      <c r="A3" s="18">
        <v>1</v>
      </c>
      <c r="B3" s="19" t="s">
        <v>2</v>
      </c>
      <c r="C3" s="18">
        <f>'2025 II yarım il'!C3+'2025 I yarım il'!C3</f>
        <v>879</v>
      </c>
      <c r="D3" s="20">
        <f>'2025 II yarım il'!D3+'2025 I yarım il'!D3</f>
        <v>449.93410641999998</v>
      </c>
    </row>
    <row r="4" spans="1:4" x14ac:dyDescent="0.3">
      <c r="A4" s="21">
        <v>1.1000000000000001</v>
      </c>
      <c r="B4" s="22" t="s">
        <v>3</v>
      </c>
      <c r="C4" s="103">
        <f>'2025 II yarım il'!C4+'2025 I yarım il'!C4</f>
        <v>15</v>
      </c>
      <c r="D4" s="104">
        <f>'2025 II yarım il'!D4+'2025 I yarım il'!D4</f>
        <v>32.301262190000003</v>
      </c>
    </row>
    <row r="5" spans="1:4" x14ac:dyDescent="0.3">
      <c r="A5" s="24">
        <v>1.2</v>
      </c>
      <c r="B5" s="25" t="s">
        <v>4</v>
      </c>
      <c r="C5" s="105">
        <f>'2025 II yarım il'!C5+'2025 I yarım il'!C5</f>
        <v>127</v>
      </c>
      <c r="D5" s="106">
        <f>'2025 II yarım il'!D5+'2025 I yarım il'!D5</f>
        <v>31.100315000000002</v>
      </c>
    </row>
    <row r="6" spans="1:4" x14ac:dyDescent="0.3">
      <c r="A6" s="21">
        <v>1.3</v>
      </c>
      <c r="B6" s="22" t="s">
        <v>5</v>
      </c>
      <c r="C6" s="103">
        <f>'2025 II yarım il'!C6+'2025 I yarım il'!C6</f>
        <v>28</v>
      </c>
      <c r="D6" s="104">
        <f>'2025 II yarım il'!D6+'2025 I yarım il'!D6</f>
        <v>92.045794000000001</v>
      </c>
    </row>
    <row r="7" spans="1:4" x14ac:dyDescent="0.3">
      <c r="A7" s="24">
        <v>1.4</v>
      </c>
      <c r="B7" s="25" t="s">
        <v>6</v>
      </c>
      <c r="C7" s="105">
        <f>'2025 II yarım il'!C7+'2025 I yarım il'!C7</f>
        <v>6</v>
      </c>
      <c r="D7" s="106">
        <f>'2025 II yarım il'!D7+'2025 I yarım il'!D7</f>
        <v>2.7629263499999999</v>
      </c>
    </row>
    <row r="8" spans="1:4" x14ac:dyDescent="0.3">
      <c r="A8" s="21">
        <v>1.5</v>
      </c>
      <c r="B8" s="22" t="s">
        <v>7</v>
      </c>
      <c r="C8" s="103">
        <f>'2025 II yarım il'!C8+'2025 I yarım il'!C8</f>
        <v>516</v>
      </c>
      <c r="D8" s="104">
        <f>'2025 II yarım il'!D8+'2025 I yarım il'!D8</f>
        <v>201.21069830000002</v>
      </c>
    </row>
    <row r="9" spans="1:4" x14ac:dyDescent="0.3">
      <c r="A9" s="24">
        <v>1.6</v>
      </c>
      <c r="B9" s="25" t="s">
        <v>8</v>
      </c>
      <c r="C9" s="105">
        <f>'2025 II yarım il'!C9+'2025 I yarım il'!C9</f>
        <v>170</v>
      </c>
      <c r="D9" s="106">
        <f>'2025 II yarım il'!D9+'2025 I yarım il'!D9</f>
        <v>49.063349579999993</v>
      </c>
    </row>
    <row r="10" spans="1:4" x14ac:dyDescent="0.3">
      <c r="A10" s="21">
        <v>1.7</v>
      </c>
      <c r="B10" s="22" t="s">
        <v>9</v>
      </c>
      <c r="C10" s="103">
        <f>'2025 II yarım il'!C10+'2025 I yarım il'!C10</f>
        <v>2</v>
      </c>
      <c r="D10" s="104">
        <f>'2025 II yarım il'!D10+'2025 I yarım il'!D10</f>
        <v>40.994570000000003</v>
      </c>
    </row>
    <row r="11" spans="1:4" x14ac:dyDescent="0.3">
      <c r="A11" s="24">
        <v>1.8</v>
      </c>
      <c r="B11" s="25" t="s">
        <v>10</v>
      </c>
      <c r="C11" s="105">
        <f>'2025 II yarım il'!C11+'2025 I yarım il'!C11</f>
        <v>26</v>
      </c>
      <c r="D11" s="106">
        <f>'2025 II yarım il'!D11+'2025 I yarım il'!D11</f>
        <v>14.919691</v>
      </c>
    </row>
    <row r="12" spans="1:4" x14ac:dyDescent="0.3">
      <c r="A12" s="21">
        <v>1.9</v>
      </c>
      <c r="B12" s="22" t="s">
        <v>11</v>
      </c>
      <c r="C12" s="103">
        <f>'2025 II yarım il'!C12+'2025 I yarım il'!C12</f>
        <v>2</v>
      </c>
      <c r="D12" s="104">
        <f>'2025 II yarım il'!D12+'2025 I yarım il'!D12</f>
        <v>3</v>
      </c>
    </row>
    <row r="13" spans="1:4" x14ac:dyDescent="0.3">
      <c r="A13" s="24">
        <v>1.1000000000000001</v>
      </c>
      <c r="B13" s="25" t="s">
        <v>12</v>
      </c>
      <c r="C13" s="105">
        <f>'2025 II yarım il'!C13+'2025 I yarım il'!C13</f>
        <v>0</v>
      </c>
      <c r="D13" s="106">
        <f>'2025 II yarım il'!D13+'2025 I yarım il'!D13</f>
        <v>0</v>
      </c>
    </row>
    <row r="14" spans="1:4" x14ac:dyDescent="0.3">
      <c r="A14" s="27">
        <v>2</v>
      </c>
      <c r="B14" s="28" t="s">
        <v>13</v>
      </c>
      <c r="C14" s="31">
        <f>'2025 II yarım il'!C14+'2025 I yarım il'!C14</f>
        <v>45</v>
      </c>
      <c r="D14" s="32">
        <f>'2025 II yarım il'!D14+'2025 I yarım il'!D14</f>
        <v>26.578690000000002</v>
      </c>
    </row>
    <row r="15" spans="1:4" x14ac:dyDescent="0.3">
      <c r="A15" s="18">
        <v>3</v>
      </c>
      <c r="B15" s="19" t="s">
        <v>41</v>
      </c>
      <c r="C15" s="18">
        <f>'2025 II yarım il'!C15+'2025 I yarım il'!C15</f>
        <v>0</v>
      </c>
      <c r="D15" s="20">
        <f>'2025 II yarım il'!D15+'2025 I yarım il'!D15</f>
        <v>0</v>
      </c>
    </row>
    <row r="16" spans="1:4" ht="18" x14ac:dyDescent="0.35">
      <c r="A16" s="21"/>
      <c r="B16" s="30" t="s">
        <v>14</v>
      </c>
      <c r="C16" s="31">
        <f>'2025 II yarım il'!C16+'2025 I yarım il'!C16</f>
        <v>942</v>
      </c>
      <c r="D16" s="32">
        <f>'2025 II yarım il'!D16+'2025 I yarım il'!D16</f>
        <v>493.97729641999996</v>
      </c>
    </row>
    <row r="19" spans="1:4" x14ac:dyDescent="0.3">
      <c r="A19" s="3"/>
    </row>
    <row r="25" spans="1:4" x14ac:dyDescent="0.3">
      <c r="C25" s="5"/>
      <c r="D25" s="5"/>
    </row>
  </sheetData>
  <mergeCells count="1">
    <mergeCell ref="C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509B0-3C2C-4FB4-AABF-144BF5E79728}">
  <dimension ref="A1:AY43"/>
  <sheetViews>
    <sheetView topLeftCell="AG1" zoomScale="85" zoomScaleNormal="85" workbookViewId="0">
      <selection activeCell="AQ3" sqref="AQ3"/>
    </sheetView>
  </sheetViews>
  <sheetFormatPr defaultRowHeight="14.4" x14ac:dyDescent="0.3"/>
  <cols>
    <col min="1" max="1" width="4.88671875" bestFit="1" customWidth="1"/>
    <col min="2" max="2" width="48.33203125" bestFit="1" customWidth="1"/>
    <col min="3" max="3" width="11.44140625" bestFit="1" customWidth="1"/>
    <col min="4" max="4" width="22" bestFit="1" customWidth="1"/>
    <col min="5" max="5" width="3.109375" style="110" customWidth="1"/>
    <col min="6" max="6" width="11.33203125" bestFit="1" customWidth="1"/>
    <col min="7" max="7" width="13.77734375" bestFit="1" customWidth="1"/>
    <col min="8" max="8" width="11.33203125" bestFit="1" customWidth="1"/>
    <col min="9" max="9" width="13.21875" bestFit="1" customWidth="1"/>
    <col min="10" max="10" width="11.33203125" bestFit="1" customWidth="1"/>
    <col min="11" max="11" width="13.77734375" bestFit="1" customWidth="1"/>
    <col min="12" max="12" width="11.33203125" bestFit="1" customWidth="1"/>
    <col min="13" max="13" width="13.109375" bestFit="1" customWidth="1"/>
    <col min="14" max="14" width="11.33203125" bestFit="1" customWidth="1"/>
    <col min="15" max="15" width="13.21875" bestFit="1" customWidth="1"/>
    <col min="16" max="16" width="11.33203125" bestFit="1" customWidth="1"/>
    <col min="17" max="17" width="13.109375" bestFit="1" customWidth="1"/>
    <col min="18" max="18" width="11.33203125" bestFit="1" customWidth="1"/>
    <col min="19" max="19" width="13.109375" bestFit="1" customWidth="1"/>
    <col min="20" max="20" width="11.33203125" bestFit="1" customWidth="1"/>
    <col min="21" max="21" width="13.109375" bestFit="1" customWidth="1"/>
    <col min="22" max="22" width="11.33203125" bestFit="1" customWidth="1"/>
    <col min="23" max="23" width="14" bestFit="1" customWidth="1"/>
    <col min="24" max="24" width="11.33203125" bestFit="1" customWidth="1"/>
    <col min="25" max="25" width="15" bestFit="1" customWidth="1"/>
    <col min="26" max="26" width="11.33203125" bestFit="1" customWidth="1"/>
    <col min="27" max="27" width="13.109375" bestFit="1" customWidth="1"/>
    <col min="28" max="28" width="11.33203125" bestFit="1" customWidth="1"/>
    <col min="29" max="29" width="13.109375" bestFit="1" customWidth="1"/>
    <col min="30" max="30" width="11.33203125" bestFit="1" customWidth="1"/>
    <col min="31" max="31" width="21.33203125" bestFit="1" customWidth="1"/>
    <col min="32" max="32" width="11.33203125" bestFit="1" customWidth="1"/>
    <col min="33" max="33" width="13.77734375" bestFit="1" customWidth="1"/>
    <col min="34" max="34" width="11.33203125" bestFit="1" customWidth="1"/>
    <col min="35" max="35" width="13.109375" bestFit="1" customWidth="1"/>
    <col min="36" max="36" width="11.33203125" bestFit="1" customWidth="1"/>
    <col min="37" max="37" width="13.109375" bestFit="1" customWidth="1"/>
    <col min="38" max="38" width="11.33203125" bestFit="1" customWidth="1"/>
    <col min="39" max="39" width="13.109375" bestFit="1" customWidth="1"/>
    <col min="40" max="40" width="11.33203125" bestFit="1" customWidth="1"/>
    <col min="41" max="41" width="13.77734375" bestFit="1" customWidth="1"/>
    <col min="42" max="42" width="11.33203125" bestFit="1" customWidth="1"/>
    <col min="43" max="43" width="13.109375" bestFit="1" customWidth="1"/>
    <col min="44" max="44" width="11.33203125" bestFit="1" customWidth="1"/>
    <col min="45" max="45" width="13.109375" bestFit="1" customWidth="1"/>
    <col min="46" max="46" width="11.33203125" bestFit="1" customWidth="1"/>
    <col min="47" max="47" width="13.109375" bestFit="1" customWidth="1"/>
    <col min="48" max="48" width="11.33203125" bestFit="1" customWidth="1"/>
    <col min="49" max="49" width="13.5546875" bestFit="1" customWidth="1"/>
    <col min="51" max="51" width="11.44140625" bestFit="1" customWidth="1"/>
  </cols>
  <sheetData>
    <row r="1" spans="1:51" s="2" customFormat="1" ht="28.5" customHeight="1" x14ac:dyDescent="0.3">
      <c r="A1" s="36"/>
      <c r="B1" s="36"/>
      <c r="C1" s="108" t="s">
        <v>40</v>
      </c>
      <c r="D1" s="108"/>
      <c r="E1" s="109"/>
      <c r="F1" s="108" t="s">
        <v>15</v>
      </c>
      <c r="G1" s="108"/>
      <c r="H1" s="108" t="s">
        <v>16</v>
      </c>
      <c r="I1" s="108"/>
      <c r="J1" s="108" t="s">
        <v>17</v>
      </c>
      <c r="K1" s="108"/>
      <c r="L1" s="108" t="s">
        <v>18</v>
      </c>
      <c r="M1" s="108"/>
      <c r="N1" s="108" t="s">
        <v>19</v>
      </c>
      <c r="O1" s="108"/>
      <c r="P1" s="108" t="s">
        <v>20</v>
      </c>
      <c r="Q1" s="108"/>
      <c r="R1" s="108" t="s">
        <v>21</v>
      </c>
      <c r="S1" s="108"/>
      <c r="T1" s="108" t="s">
        <v>22</v>
      </c>
      <c r="U1" s="108"/>
      <c r="V1" s="108" t="s">
        <v>23</v>
      </c>
      <c r="W1" s="108"/>
      <c r="X1" s="108" t="s">
        <v>24</v>
      </c>
      <c r="Y1" s="108"/>
      <c r="Z1" s="108" t="s">
        <v>25</v>
      </c>
      <c r="AA1" s="108"/>
      <c r="AB1" s="108" t="s">
        <v>26</v>
      </c>
      <c r="AC1" s="108"/>
      <c r="AD1" s="108" t="s">
        <v>27</v>
      </c>
      <c r="AE1" s="108"/>
      <c r="AF1" s="108" t="s">
        <v>28</v>
      </c>
      <c r="AG1" s="108"/>
      <c r="AH1" s="108" t="s">
        <v>29</v>
      </c>
      <c r="AI1" s="108"/>
      <c r="AJ1" s="108" t="s">
        <v>30</v>
      </c>
      <c r="AK1" s="108"/>
      <c r="AL1" s="108" t="s">
        <v>31</v>
      </c>
      <c r="AM1" s="108"/>
      <c r="AN1" s="108" t="s">
        <v>32</v>
      </c>
      <c r="AO1" s="108"/>
      <c r="AP1" s="108" t="s">
        <v>33</v>
      </c>
      <c r="AQ1" s="108"/>
      <c r="AR1" s="108" t="s">
        <v>34</v>
      </c>
      <c r="AS1" s="108"/>
      <c r="AT1" s="108" t="s">
        <v>35</v>
      </c>
      <c r="AU1" s="108"/>
      <c r="AV1" s="108" t="s">
        <v>36</v>
      </c>
      <c r="AW1" s="108"/>
    </row>
    <row r="2" spans="1:51" ht="27.6" x14ac:dyDescent="0.3">
      <c r="A2" s="37" t="s">
        <v>0</v>
      </c>
      <c r="B2" s="37" t="s">
        <v>1</v>
      </c>
      <c r="C2" s="37" t="s">
        <v>37</v>
      </c>
      <c r="D2" s="37" t="s">
        <v>42</v>
      </c>
      <c r="E2" s="109"/>
      <c r="F2" s="37" t="s">
        <v>37</v>
      </c>
      <c r="G2" s="37" t="s">
        <v>38</v>
      </c>
      <c r="H2" s="37" t="s">
        <v>37</v>
      </c>
      <c r="I2" s="37" t="s">
        <v>38</v>
      </c>
      <c r="J2" s="37" t="s">
        <v>37</v>
      </c>
      <c r="K2" s="37" t="s">
        <v>38</v>
      </c>
      <c r="L2" s="37" t="s">
        <v>37</v>
      </c>
      <c r="M2" s="37" t="s">
        <v>38</v>
      </c>
      <c r="N2" s="37" t="s">
        <v>37</v>
      </c>
      <c r="O2" s="37" t="s">
        <v>38</v>
      </c>
      <c r="P2" s="37" t="s">
        <v>37</v>
      </c>
      <c r="Q2" s="37" t="s">
        <v>38</v>
      </c>
      <c r="R2" s="37" t="s">
        <v>37</v>
      </c>
      <c r="S2" s="37" t="s">
        <v>38</v>
      </c>
      <c r="T2" s="37" t="s">
        <v>37</v>
      </c>
      <c r="U2" s="37" t="s">
        <v>38</v>
      </c>
      <c r="V2" s="37" t="s">
        <v>37</v>
      </c>
      <c r="W2" s="37" t="s">
        <v>38</v>
      </c>
      <c r="X2" s="37" t="s">
        <v>37</v>
      </c>
      <c r="Y2" s="37" t="s">
        <v>38</v>
      </c>
      <c r="Z2" s="37" t="s">
        <v>37</v>
      </c>
      <c r="AA2" s="37" t="s">
        <v>38</v>
      </c>
      <c r="AB2" s="37" t="s">
        <v>37</v>
      </c>
      <c r="AC2" s="37" t="s">
        <v>38</v>
      </c>
      <c r="AD2" s="37" t="s">
        <v>37</v>
      </c>
      <c r="AE2" s="37" t="s">
        <v>39</v>
      </c>
      <c r="AF2" s="37" t="s">
        <v>37</v>
      </c>
      <c r="AG2" s="37" t="s">
        <v>38</v>
      </c>
      <c r="AH2" s="37" t="s">
        <v>37</v>
      </c>
      <c r="AI2" s="37" t="s">
        <v>38</v>
      </c>
      <c r="AJ2" s="37" t="s">
        <v>37</v>
      </c>
      <c r="AK2" s="37" t="s">
        <v>38</v>
      </c>
      <c r="AL2" s="37" t="s">
        <v>37</v>
      </c>
      <c r="AM2" s="37" t="s">
        <v>38</v>
      </c>
      <c r="AN2" s="37" t="s">
        <v>37</v>
      </c>
      <c r="AO2" s="37" t="s">
        <v>38</v>
      </c>
      <c r="AP2" s="37" t="s">
        <v>37</v>
      </c>
      <c r="AQ2" s="37" t="s">
        <v>38</v>
      </c>
      <c r="AR2" s="37" t="s">
        <v>37</v>
      </c>
      <c r="AS2" s="37" t="s">
        <v>38</v>
      </c>
      <c r="AT2" s="37" t="s">
        <v>37</v>
      </c>
      <c r="AU2" s="37" t="s">
        <v>38</v>
      </c>
      <c r="AV2" s="37" t="s">
        <v>37</v>
      </c>
      <c r="AW2" s="37" t="s">
        <v>38</v>
      </c>
    </row>
    <row r="3" spans="1:51" s="10" customFormat="1" ht="13.8" customHeight="1" x14ac:dyDescent="0.3">
      <c r="A3" s="8">
        <v>1</v>
      </c>
      <c r="B3" s="8" t="s">
        <v>2</v>
      </c>
      <c r="C3" s="8">
        <f>F3+H3+J3+L3+N3+P3+R3+T3+X3+V3+Z3+AB3+AD3+AH3+AF3+AJ3+AL3+AN3+AP3+AR3+AT3+AV3</f>
        <v>480</v>
      </c>
      <c r="D3" s="9">
        <f>(G3+I3+K3+M3+O3+Q3+S3+U3+Y3+W3+AA3+AC3+AE3+AI3+AG3+AK3+AM3+AO3+AQ3+AS3+AU3+AW3)/1000000</f>
        <v>248.09154841999998</v>
      </c>
      <c r="E3" s="109"/>
      <c r="F3" s="56">
        <f>SUM(F4:F13)</f>
        <v>29</v>
      </c>
      <c r="G3" s="56">
        <f>SUM(G4:G13)</f>
        <v>102150085.7</v>
      </c>
      <c r="H3" s="50"/>
      <c r="I3" s="50"/>
      <c r="J3" s="56">
        <f t="shared" ref="J3:K3" si="0">SUM(J4:J13)</f>
        <v>23</v>
      </c>
      <c r="K3" s="56">
        <f t="shared" si="0"/>
        <v>1884000</v>
      </c>
      <c r="L3" s="56">
        <v>0</v>
      </c>
      <c r="M3" s="56">
        <v>0</v>
      </c>
      <c r="N3" s="56">
        <f t="shared" ref="N3:O3" si="1">SUM(N4:N13)</f>
        <v>1</v>
      </c>
      <c r="O3" s="56">
        <f t="shared" si="1"/>
        <v>1300000</v>
      </c>
      <c r="P3" s="56">
        <f>SUM(P4:P13)</f>
        <v>121</v>
      </c>
      <c r="Q3" s="56">
        <f>SUM(Q4:Q13)</f>
        <v>4383800</v>
      </c>
      <c r="R3" s="56">
        <f>SUM(R4:R13)</f>
        <v>6</v>
      </c>
      <c r="S3" s="56">
        <f>SUM(S4:S13)</f>
        <v>408000</v>
      </c>
      <c r="T3" s="67">
        <v>0</v>
      </c>
      <c r="U3" s="67">
        <v>0</v>
      </c>
      <c r="V3" s="56">
        <v>17</v>
      </c>
      <c r="W3" s="56">
        <f xml:space="preserve"> SUM(W4:W13)</f>
        <v>593300</v>
      </c>
      <c r="X3" s="50">
        <f>SUM(X4:X13)</f>
        <v>109</v>
      </c>
      <c r="Y3" s="50">
        <f>SUM(Y4:Y13)</f>
        <v>33554813</v>
      </c>
      <c r="Z3" s="56">
        <v>0</v>
      </c>
      <c r="AA3" s="56">
        <v>0</v>
      </c>
      <c r="AB3" s="50">
        <f>SUM(AB4:AB13)</f>
        <v>8</v>
      </c>
      <c r="AC3" s="50">
        <f>SUM(AC4:AC13)</f>
        <v>4890000</v>
      </c>
      <c r="AD3" s="99">
        <f>SUM(AD4:AD13)</f>
        <v>11</v>
      </c>
      <c r="AE3" s="99">
        <f>SUM(AE4:AE13)</f>
        <v>3012150</v>
      </c>
      <c r="AF3" s="56">
        <f t="shared" ref="AF3:AG3" si="2">SUM(AF4:AF13)</f>
        <v>31</v>
      </c>
      <c r="AG3" s="57">
        <f t="shared" si="2"/>
        <v>71063248.140000001</v>
      </c>
      <c r="AH3" s="56">
        <v>0</v>
      </c>
      <c r="AI3" s="56">
        <v>0</v>
      </c>
      <c r="AJ3" s="56">
        <v>0</v>
      </c>
      <c r="AK3" s="56">
        <v>0</v>
      </c>
      <c r="AL3" s="56">
        <f>SUM(AL4:AL13)</f>
        <v>10</v>
      </c>
      <c r="AM3" s="57">
        <f>SUM(AM4:AM13)</f>
        <v>972000</v>
      </c>
      <c r="AN3" s="56">
        <f t="shared" ref="AN3:AO3" si="3">SUM(AN4:AN13)</f>
        <v>5</v>
      </c>
      <c r="AO3" s="56">
        <f t="shared" si="3"/>
        <v>2440000</v>
      </c>
      <c r="AP3" s="56">
        <f>SUM(AP4:AP13)</f>
        <v>48</v>
      </c>
      <c r="AQ3" s="80">
        <f>SUM(AQ4:AQ13)</f>
        <v>7019450</v>
      </c>
      <c r="AR3" s="56">
        <v>0</v>
      </c>
      <c r="AS3" s="56">
        <v>0</v>
      </c>
      <c r="AT3" s="56">
        <f>SUM(AT4:AT13)</f>
        <v>1</v>
      </c>
      <c r="AU3" s="56">
        <f>SUM(AU4:AU13)</f>
        <v>300000</v>
      </c>
      <c r="AV3" s="56">
        <v>60</v>
      </c>
      <c r="AW3" s="80">
        <v>14120701.58</v>
      </c>
      <c r="AY3" s="42"/>
    </row>
    <row r="4" spans="1:51" s="15" customFormat="1" x14ac:dyDescent="0.3">
      <c r="A4" s="14">
        <v>1.1000000000000001</v>
      </c>
      <c r="B4" s="14" t="s">
        <v>3</v>
      </c>
      <c r="C4" s="14">
        <f t="shared" ref="C4:C16" si="4">F4+H4+J4+L4+N4+P4+R4+T4+X4+V4+Z4+AB4+AD4+AH4+AF4+AJ4+AL4+AN4+AP4+AR4+AT4+AV4</f>
        <v>13</v>
      </c>
      <c r="D4" s="38">
        <f t="shared" ref="D4:D16" si="5">(G4+I4+K4+M4+O4+Q4+S4+U4+Y4+W4+AA4+AC4+AE4+AI4+AG4+AK4+AM4+AO4+AQ4+AS4+AU4+AW4)/1000000</f>
        <v>31.868262189999999</v>
      </c>
      <c r="E4" s="109"/>
      <c r="F4" s="73">
        <v>7</v>
      </c>
      <c r="G4" s="73">
        <v>24206489</v>
      </c>
      <c r="H4" s="60">
        <v>0</v>
      </c>
      <c r="I4" s="60">
        <v>0</v>
      </c>
      <c r="J4" s="60">
        <v>0</v>
      </c>
      <c r="K4" s="60">
        <v>0</v>
      </c>
      <c r="L4" s="60">
        <v>0</v>
      </c>
      <c r="M4" s="60">
        <v>0</v>
      </c>
      <c r="N4" s="81">
        <v>1</v>
      </c>
      <c r="O4" s="81">
        <v>1300000</v>
      </c>
      <c r="P4" s="60">
        <v>0</v>
      </c>
      <c r="Q4" s="60">
        <v>0</v>
      </c>
      <c r="R4" s="60">
        <v>0</v>
      </c>
      <c r="S4" s="60">
        <v>0</v>
      </c>
      <c r="T4" s="60">
        <v>0</v>
      </c>
      <c r="U4" s="60">
        <v>0</v>
      </c>
      <c r="V4" s="60">
        <v>0</v>
      </c>
      <c r="W4" s="60">
        <v>0</v>
      </c>
      <c r="X4" s="51"/>
      <c r="Y4" s="51"/>
      <c r="Z4" s="60">
        <v>0</v>
      </c>
      <c r="AA4" s="60">
        <v>0</v>
      </c>
      <c r="AB4" s="51">
        <v>0</v>
      </c>
      <c r="AC4" s="51">
        <v>0</v>
      </c>
      <c r="AD4" s="96">
        <v>2</v>
      </c>
      <c r="AE4" s="96">
        <v>372150</v>
      </c>
      <c r="AF4" s="81">
        <v>3</v>
      </c>
      <c r="AG4" s="82">
        <v>5989623.1899999995</v>
      </c>
      <c r="AH4" s="60">
        <v>0</v>
      </c>
      <c r="AI4" s="60">
        <v>0</v>
      </c>
      <c r="AJ4" s="60">
        <v>0</v>
      </c>
      <c r="AK4" s="60">
        <v>0</v>
      </c>
      <c r="AL4" s="60">
        <v>0</v>
      </c>
      <c r="AM4" s="73">
        <v>0</v>
      </c>
      <c r="AN4" s="60">
        <v>0</v>
      </c>
      <c r="AO4" s="60">
        <v>0</v>
      </c>
      <c r="AP4" s="60">
        <v>0</v>
      </c>
      <c r="AQ4" s="60">
        <v>0</v>
      </c>
      <c r="AR4" s="60">
        <v>0</v>
      </c>
      <c r="AS4" s="60">
        <v>0</v>
      </c>
      <c r="AT4" s="60">
        <v>0</v>
      </c>
      <c r="AU4" s="60">
        <v>0</v>
      </c>
      <c r="AV4" s="60">
        <v>0</v>
      </c>
      <c r="AW4" s="60">
        <v>0</v>
      </c>
    </row>
    <row r="5" spans="1:51" s="15" customFormat="1" x14ac:dyDescent="0.3">
      <c r="A5" s="16">
        <v>1.2</v>
      </c>
      <c r="B5" s="16" t="s">
        <v>4</v>
      </c>
      <c r="C5" s="16">
        <f t="shared" si="4"/>
        <v>57</v>
      </c>
      <c r="D5" s="17">
        <f t="shared" si="5"/>
        <v>15.7583</v>
      </c>
      <c r="E5" s="109"/>
      <c r="F5" s="44">
        <v>0</v>
      </c>
      <c r="G5" s="44">
        <v>0</v>
      </c>
      <c r="H5" s="61">
        <v>0</v>
      </c>
      <c r="I5" s="61">
        <v>0</v>
      </c>
      <c r="J5" s="61">
        <v>0</v>
      </c>
      <c r="K5" s="61">
        <v>0</v>
      </c>
      <c r="L5" s="61">
        <v>0</v>
      </c>
      <c r="M5" s="61">
        <v>0</v>
      </c>
      <c r="N5" s="61">
        <v>0</v>
      </c>
      <c r="O5" s="61">
        <v>0</v>
      </c>
      <c r="P5" s="61">
        <v>0</v>
      </c>
      <c r="Q5" s="61">
        <v>0</v>
      </c>
      <c r="R5" s="61">
        <v>0</v>
      </c>
      <c r="S5" s="61">
        <v>0</v>
      </c>
      <c r="T5" s="61">
        <v>0</v>
      </c>
      <c r="U5" s="61">
        <v>0</v>
      </c>
      <c r="V5" s="61">
        <v>0</v>
      </c>
      <c r="W5" s="61">
        <v>0</v>
      </c>
      <c r="X5" s="52">
        <v>54</v>
      </c>
      <c r="Y5" s="52">
        <v>13858300</v>
      </c>
      <c r="Z5" s="61">
        <v>0</v>
      </c>
      <c r="AA5" s="61">
        <v>0</v>
      </c>
      <c r="AB5" s="51">
        <v>0</v>
      </c>
      <c r="AC5" s="51">
        <v>0</v>
      </c>
      <c r="AD5" s="95">
        <v>1</v>
      </c>
      <c r="AE5" s="95">
        <v>200000</v>
      </c>
      <c r="AF5" s="61">
        <v>0</v>
      </c>
      <c r="AG5" s="74">
        <v>0</v>
      </c>
      <c r="AH5" s="61">
        <v>0</v>
      </c>
      <c r="AI5" s="61">
        <v>0</v>
      </c>
      <c r="AJ5" s="61">
        <v>0</v>
      </c>
      <c r="AK5" s="61">
        <v>0</v>
      </c>
      <c r="AL5" s="61">
        <v>0</v>
      </c>
      <c r="AM5" s="74">
        <v>0</v>
      </c>
      <c r="AN5" s="83">
        <v>2</v>
      </c>
      <c r="AO5" s="83">
        <v>1700000</v>
      </c>
      <c r="AP5" s="94">
        <v>0</v>
      </c>
      <c r="AQ5" s="94">
        <v>0</v>
      </c>
      <c r="AR5" s="94">
        <v>0</v>
      </c>
      <c r="AS5" s="94">
        <v>0</v>
      </c>
      <c r="AT5" s="94">
        <v>0</v>
      </c>
      <c r="AU5" s="94">
        <v>0</v>
      </c>
      <c r="AV5" s="83">
        <v>0</v>
      </c>
      <c r="AW5" s="84">
        <v>0</v>
      </c>
      <c r="AY5" s="43"/>
    </row>
    <row r="6" spans="1:51" s="15" customFormat="1" x14ac:dyDescent="0.3">
      <c r="A6" s="14">
        <v>1.3</v>
      </c>
      <c r="B6" s="14" t="s">
        <v>5</v>
      </c>
      <c r="C6" s="14">
        <f t="shared" si="4"/>
        <v>11</v>
      </c>
      <c r="D6" s="38">
        <f t="shared" si="5"/>
        <v>23.397017999999999</v>
      </c>
      <c r="E6" s="109"/>
      <c r="F6" s="46">
        <v>2</v>
      </c>
      <c r="G6" s="46">
        <v>18945018</v>
      </c>
      <c r="H6" s="60">
        <v>0</v>
      </c>
      <c r="I6" s="60">
        <v>0</v>
      </c>
      <c r="J6" s="81">
        <v>1</v>
      </c>
      <c r="K6" s="81">
        <v>500000</v>
      </c>
      <c r="L6" s="60">
        <v>0</v>
      </c>
      <c r="M6" s="60">
        <v>0</v>
      </c>
      <c r="N6" s="60">
        <v>0</v>
      </c>
      <c r="O6" s="60">
        <v>0</v>
      </c>
      <c r="P6" s="60">
        <v>0</v>
      </c>
      <c r="Q6" s="60">
        <v>0</v>
      </c>
      <c r="R6" s="60">
        <v>0</v>
      </c>
      <c r="S6" s="60">
        <v>0</v>
      </c>
      <c r="T6" s="60">
        <v>0</v>
      </c>
      <c r="U6" s="60">
        <v>0</v>
      </c>
      <c r="V6" s="60">
        <v>0</v>
      </c>
      <c r="W6" s="60">
        <v>0</v>
      </c>
      <c r="X6" s="51"/>
      <c r="Y6" s="51"/>
      <c r="Z6" s="60">
        <v>0</v>
      </c>
      <c r="AA6" s="60">
        <v>0</v>
      </c>
      <c r="AB6" s="51">
        <v>0</v>
      </c>
      <c r="AC6" s="51">
        <v>0</v>
      </c>
      <c r="AD6" s="96">
        <v>4</v>
      </c>
      <c r="AE6" s="96">
        <v>1940000</v>
      </c>
      <c r="AF6" s="81">
        <v>2</v>
      </c>
      <c r="AG6" s="82">
        <v>1512000</v>
      </c>
      <c r="AH6" s="60">
        <v>0</v>
      </c>
      <c r="AI6" s="60">
        <v>0</v>
      </c>
      <c r="AJ6" s="60">
        <v>0</v>
      </c>
      <c r="AK6" s="60">
        <v>0</v>
      </c>
      <c r="AL6" s="81">
        <v>1</v>
      </c>
      <c r="AM6" s="82">
        <v>200000</v>
      </c>
      <c r="AN6" s="60">
        <v>0</v>
      </c>
      <c r="AO6" s="60">
        <v>0</v>
      </c>
      <c r="AP6" s="60">
        <v>0</v>
      </c>
      <c r="AQ6" s="60">
        <v>0</v>
      </c>
      <c r="AR6" s="60">
        <v>0</v>
      </c>
      <c r="AS6" s="60">
        <v>0</v>
      </c>
      <c r="AT6" s="81">
        <v>1</v>
      </c>
      <c r="AU6" s="81">
        <v>300000</v>
      </c>
      <c r="AV6" s="60">
        <v>0</v>
      </c>
      <c r="AW6" s="60">
        <v>0</v>
      </c>
    </row>
    <row r="7" spans="1:51" s="15" customFormat="1" ht="15.6" x14ac:dyDescent="0.3">
      <c r="A7" s="16">
        <v>1.4</v>
      </c>
      <c r="B7" s="16" t="s">
        <v>6</v>
      </c>
      <c r="C7" s="16">
        <f t="shared" si="4"/>
        <v>4</v>
      </c>
      <c r="D7" s="17">
        <f t="shared" si="5"/>
        <v>1.66292635</v>
      </c>
      <c r="E7" s="109"/>
      <c r="F7" s="75">
        <v>0</v>
      </c>
      <c r="G7" s="75">
        <v>0</v>
      </c>
      <c r="H7" s="61">
        <v>0</v>
      </c>
      <c r="I7" s="61">
        <v>0</v>
      </c>
      <c r="J7" s="61">
        <v>0</v>
      </c>
      <c r="K7" s="61">
        <v>0</v>
      </c>
      <c r="L7" s="61">
        <v>0</v>
      </c>
      <c r="M7" s="61">
        <v>0</v>
      </c>
      <c r="N7" s="61">
        <v>0</v>
      </c>
      <c r="O7" s="61">
        <v>0</v>
      </c>
      <c r="P7" s="61">
        <v>0</v>
      </c>
      <c r="Q7" s="61">
        <v>0</v>
      </c>
      <c r="R7" s="61">
        <v>0</v>
      </c>
      <c r="S7" s="61">
        <v>0</v>
      </c>
      <c r="T7" s="61">
        <v>0</v>
      </c>
      <c r="U7" s="61">
        <v>0</v>
      </c>
      <c r="V7" s="61">
        <v>0</v>
      </c>
      <c r="W7" s="61">
        <v>0</v>
      </c>
      <c r="X7" s="52"/>
      <c r="Y7" s="52"/>
      <c r="Z7" s="61">
        <v>0</v>
      </c>
      <c r="AA7" s="61">
        <v>0</v>
      </c>
      <c r="AB7" s="51">
        <v>1</v>
      </c>
      <c r="AC7" s="51">
        <v>700000</v>
      </c>
      <c r="AD7" s="95"/>
      <c r="AE7" s="95"/>
      <c r="AF7" s="85">
        <v>1</v>
      </c>
      <c r="AG7" s="86">
        <v>261676.35</v>
      </c>
      <c r="AH7" s="61">
        <v>0</v>
      </c>
      <c r="AI7" s="61">
        <v>0</v>
      </c>
      <c r="AJ7" s="61">
        <v>0</v>
      </c>
      <c r="AK7" s="61">
        <v>0</v>
      </c>
      <c r="AL7" s="61">
        <v>0</v>
      </c>
      <c r="AM7" s="74">
        <v>0</v>
      </c>
      <c r="AN7" s="87"/>
      <c r="AO7" s="87"/>
      <c r="AP7" s="94">
        <v>0</v>
      </c>
      <c r="AQ7" s="94">
        <v>0</v>
      </c>
      <c r="AR7" s="94">
        <v>0</v>
      </c>
      <c r="AS7" s="94">
        <v>0</v>
      </c>
      <c r="AT7" s="94">
        <v>0</v>
      </c>
      <c r="AU7" s="94">
        <v>0</v>
      </c>
      <c r="AV7" s="83">
        <v>2</v>
      </c>
      <c r="AW7" s="84">
        <v>701250</v>
      </c>
    </row>
    <row r="8" spans="1:51" s="15" customFormat="1" ht="15.6" x14ac:dyDescent="0.3">
      <c r="A8" s="14">
        <v>1.5</v>
      </c>
      <c r="B8" s="14" t="s">
        <v>7</v>
      </c>
      <c r="C8" s="14">
        <f t="shared" si="4"/>
        <v>295</v>
      </c>
      <c r="D8" s="38">
        <f t="shared" si="5"/>
        <v>108.59872930000002</v>
      </c>
      <c r="E8" s="109"/>
      <c r="F8" s="46">
        <v>18</v>
      </c>
      <c r="G8" s="46">
        <v>18004008.700000003</v>
      </c>
      <c r="H8" s="51">
        <v>8</v>
      </c>
      <c r="I8" s="51">
        <v>2250900</v>
      </c>
      <c r="J8" s="81">
        <v>22</v>
      </c>
      <c r="K8" s="81">
        <v>1384000</v>
      </c>
      <c r="L8" s="81">
        <v>1</v>
      </c>
      <c r="M8" s="81">
        <v>100000</v>
      </c>
      <c r="N8" s="60">
        <v>0</v>
      </c>
      <c r="O8" s="60">
        <v>0</v>
      </c>
      <c r="P8" s="81">
        <v>121</v>
      </c>
      <c r="Q8" s="81">
        <v>4383800</v>
      </c>
      <c r="R8" s="60">
        <v>0</v>
      </c>
      <c r="S8" s="60">
        <v>0</v>
      </c>
      <c r="T8" s="60">
        <v>0</v>
      </c>
      <c r="U8" s="60">
        <v>0</v>
      </c>
      <c r="V8" s="88">
        <v>17</v>
      </c>
      <c r="W8" s="81">
        <v>593300</v>
      </c>
      <c r="X8" s="51">
        <v>24</v>
      </c>
      <c r="Y8" s="51">
        <v>10859913</v>
      </c>
      <c r="Z8" s="60">
        <v>0</v>
      </c>
      <c r="AA8" s="60">
        <v>0</v>
      </c>
      <c r="AB8" s="51">
        <v>0</v>
      </c>
      <c r="AC8" s="51">
        <v>0</v>
      </c>
      <c r="AD8" s="96">
        <v>2</v>
      </c>
      <c r="AE8" s="96">
        <v>200000</v>
      </c>
      <c r="AF8" s="81">
        <v>22</v>
      </c>
      <c r="AG8" s="82">
        <v>62291357.600000001</v>
      </c>
      <c r="AH8" s="81"/>
      <c r="AI8" s="81"/>
      <c r="AJ8" s="81"/>
      <c r="AK8" s="81"/>
      <c r="AL8" s="81">
        <v>9</v>
      </c>
      <c r="AM8" s="82">
        <v>772000</v>
      </c>
      <c r="AN8" s="81">
        <v>3</v>
      </c>
      <c r="AO8" s="81">
        <v>740000</v>
      </c>
      <c r="AP8" s="81">
        <v>48</v>
      </c>
      <c r="AQ8" s="89">
        <v>7019450</v>
      </c>
      <c r="AR8" s="60">
        <v>0</v>
      </c>
      <c r="AS8" s="60">
        <v>0</v>
      </c>
      <c r="AT8" s="60">
        <v>0</v>
      </c>
      <c r="AU8" s="60">
        <v>0</v>
      </c>
      <c r="AV8" s="90">
        <v>0</v>
      </c>
      <c r="AW8" s="60">
        <v>0</v>
      </c>
    </row>
    <row r="9" spans="1:51" s="15" customFormat="1" ht="15.6" x14ac:dyDescent="0.3">
      <c r="A9" s="16">
        <v>1.6</v>
      </c>
      <c r="B9" s="16" t="s">
        <v>8</v>
      </c>
      <c r="C9" s="16">
        <f t="shared" si="4"/>
        <v>96</v>
      </c>
      <c r="D9" s="17">
        <f t="shared" si="5"/>
        <v>22.602451579999997</v>
      </c>
      <c r="E9" s="109"/>
      <c r="F9" s="75">
        <v>0</v>
      </c>
      <c r="G9" s="75">
        <v>0</v>
      </c>
      <c r="H9" s="61">
        <v>0</v>
      </c>
      <c r="I9" s="61">
        <v>0</v>
      </c>
      <c r="J9" s="61">
        <v>0</v>
      </c>
      <c r="K9" s="61">
        <v>0</v>
      </c>
      <c r="L9" s="91"/>
      <c r="M9" s="83"/>
      <c r="N9" s="61">
        <v>0</v>
      </c>
      <c r="O9" s="61">
        <v>0</v>
      </c>
      <c r="P9" s="61">
        <v>0</v>
      </c>
      <c r="Q9" s="61">
        <v>0</v>
      </c>
      <c r="R9" s="83">
        <v>6</v>
      </c>
      <c r="S9" s="83">
        <v>408000</v>
      </c>
      <c r="T9" s="83"/>
      <c r="U9" s="83"/>
      <c r="V9" s="87"/>
      <c r="W9" s="87"/>
      <c r="X9" s="52">
        <v>23</v>
      </c>
      <c r="Y9" s="52">
        <v>5535000</v>
      </c>
      <c r="Z9" s="83">
        <v>0</v>
      </c>
      <c r="AA9" s="95">
        <v>0</v>
      </c>
      <c r="AB9" s="95">
        <v>6</v>
      </c>
      <c r="AC9" s="95">
        <v>1940000</v>
      </c>
      <c r="AD9" s="95">
        <v>2</v>
      </c>
      <c r="AE9" s="95">
        <v>300000</v>
      </c>
      <c r="AF9" s="83">
        <v>1</v>
      </c>
      <c r="AG9" s="86">
        <v>1000000</v>
      </c>
      <c r="AH9" s="61">
        <v>0</v>
      </c>
      <c r="AI9" s="61">
        <v>0</v>
      </c>
      <c r="AJ9" s="61">
        <v>0</v>
      </c>
      <c r="AK9" s="61">
        <v>0</v>
      </c>
      <c r="AL9" s="61">
        <v>0</v>
      </c>
      <c r="AM9" s="74">
        <v>0</v>
      </c>
      <c r="AN9" s="61">
        <v>0</v>
      </c>
      <c r="AO9" s="61">
        <v>0</v>
      </c>
      <c r="AP9" s="61">
        <v>0</v>
      </c>
      <c r="AQ9" s="61">
        <v>0</v>
      </c>
      <c r="AR9" s="61">
        <v>0</v>
      </c>
      <c r="AS9" s="61">
        <v>0</v>
      </c>
      <c r="AT9" s="83"/>
      <c r="AU9" s="83"/>
      <c r="AV9" s="83">
        <v>58</v>
      </c>
      <c r="AW9" s="84">
        <v>13419451.58</v>
      </c>
    </row>
    <row r="10" spans="1:51" s="15" customFormat="1" x14ac:dyDescent="0.3">
      <c r="A10" s="14">
        <v>1.7</v>
      </c>
      <c r="B10" s="14" t="s">
        <v>9</v>
      </c>
      <c r="C10" s="14">
        <f t="shared" si="4"/>
        <v>2</v>
      </c>
      <c r="D10" s="38">
        <f t="shared" si="5"/>
        <v>40.994570000000003</v>
      </c>
      <c r="E10" s="109"/>
      <c r="F10" s="73">
        <v>2</v>
      </c>
      <c r="G10" s="73">
        <v>40994570</v>
      </c>
      <c r="H10" s="60">
        <v>0</v>
      </c>
      <c r="I10" s="60">
        <v>0</v>
      </c>
      <c r="J10" s="60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60">
        <v>0</v>
      </c>
      <c r="Q10" s="60">
        <v>0</v>
      </c>
      <c r="R10" s="60">
        <v>0</v>
      </c>
      <c r="S10" s="60">
        <v>0</v>
      </c>
      <c r="T10" s="60">
        <v>0</v>
      </c>
      <c r="U10" s="60">
        <v>0</v>
      </c>
      <c r="V10" s="60">
        <v>0</v>
      </c>
      <c r="W10" s="60">
        <v>0</v>
      </c>
      <c r="X10" s="51"/>
      <c r="Y10" s="51"/>
      <c r="Z10" s="60">
        <v>0</v>
      </c>
      <c r="AA10" s="60">
        <v>0</v>
      </c>
      <c r="AB10" s="51">
        <v>0</v>
      </c>
      <c r="AC10" s="51">
        <v>0</v>
      </c>
      <c r="AD10" s="96"/>
      <c r="AE10" s="96"/>
      <c r="AF10" s="60">
        <v>0</v>
      </c>
      <c r="AG10" s="73">
        <v>0</v>
      </c>
      <c r="AH10" s="60">
        <v>0</v>
      </c>
      <c r="AI10" s="60">
        <v>0</v>
      </c>
      <c r="AJ10" s="60">
        <v>0</v>
      </c>
      <c r="AK10" s="60">
        <v>0</v>
      </c>
      <c r="AL10" s="60">
        <v>0</v>
      </c>
      <c r="AM10" s="73">
        <v>0</v>
      </c>
      <c r="AN10" s="60">
        <v>0</v>
      </c>
      <c r="AO10" s="60">
        <v>0</v>
      </c>
      <c r="AP10" s="60">
        <v>0</v>
      </c>
      <c r="AQ10" s="60">
        <v>0</v>
      </c>
      <c r="AR10" s="60">
        <v>0</v>
      </c>
      <c r="AS10" s="60">
        <v>0</v>
      </c>
      <c r="AT10" s="60">
        <v>0</v>
      </c>
      <c r="AU10" s="60">
        <v>0</v>
      </c>
      <c r="AV10" s="60">
        <v>0</v>
      </c>
      <c r="AW10" s="60">
        <v>0</v>
      </c>
    </row>
    <row r="11" spans="1:51" s="15" customFormat="1" x14ac:dyDescent="0.3">
      <c r="A11" s="16">
        <v>1.8</v>
      </c>
      <c r="B11" s="16" t="s">
        <v>10</v>
      </c>
      <c r="C11" s="16">
        <f t="shared" si="4"/>
        <v>10</v>
      </c>
      <c r="D11" s="17">
        <f t="shared" si="5"/>
        <v>3.3101910000000001</v>
      </c>
      <c r="E11" s="109"/>
      <c r="F11" s="75">
        <v>0</v>
      </c>
      <c r="G11" s="75">
        <v>0</v>
      </c>
      <c r="H11" s="61">
        <v>0</v>
      </c>
      <c r="I11" s="61">
        <v>0</v>
      </c>
      <c r="J11" s="61">
        <v>0</v>
      </c>
      <c r="K11" s="61">
        <v>0</v>
      </c>
      <c r="L11" s="61">
        <v>0</v>
      </c>
      <c r="M11" s="61">
        <v>0</v>
      </c>
      <c r="N11" s="61">
        <v>0</v>
      </c>
      <c r="O11" s="61">
        <v>0</v>
      </c>
      <c r="P11" s="61">
        <v>0</v>
      </c>
      <c r="Q11" s="61">
        <v>0</v>
      </c>
      <c r="R11" s="61">
        <v>0</v>
      </c>
      <c r="S11" s="61">
        <v>0</v>
      </c>
      <c r="T11" s="61">
        <v>0</v>
      </c>
      <c r="U11" s="61">
        <v>0</v>
      </c>
      <c r="V11" s="61">
        <v>0</v>
      </c>
      <c r="W11" s="61">
        <v>0</v>
      </c>
      <c r="X11" s="52">
        <v>8</v>
      </c>
      <c r="Y11" s="52">
        <v>3301600</v>
      </c>
      <c r="Z11" s="92">
        <v>0</v>
      </c>
      <c r="AA11" s="92">
        <v>0</v>
      </c>
      <c r="AB11" s="92">
        <v>0</v>
      </c>
      <c r="AC11" s="92">
        <v>0</v>
      </c>
      <c r="AD11" s="92">
        <v>0</v>
      </c>
      <c r="AE11" s="92">
        <v>0</v>
      </c>
      <c r="AF11" s="85">
        <v>2</v>
      </c>
      <c r="AG11" s="86">
        <v>8591</v>
      </c>
      <c r="AH11" s="61">
        <v>0</v>
      </c>
      <c r="AI11" s="61">
        <v>0</v>
      </c>
      <c r="AJ11" s="61">
        <v>0</v>
      </c>
      <c r="AK11" s="61">
        <v>0</v>
      </c>
      <c r="AL11" s="61">
        <v>0</v>
      </c>
      <c r="AM11" s="74">
        <v>0</v>
      </c>
      <c r="AN11" s="61">
        <v>0</v>
      </c>
      <c r="AO11" s="61">
        <v>0</v>
      </c>
      <c r="AP11" s="61">
        <v>0</v>
      </c>
      <c r="AQ11" s="61">
        <v>0</v>
      </c>
      <c r="AR11" s="61">
        <v>0</v>
      </c>
      <c r="AS11" s="61">
        <v>0</v>
      </c>
      <c r="AT11" s="61">
        <v>0</v>
      </c>
      <c r="AU11" s="61">
        <v>0</v>
      </c>
      <c r="AV11" s="61">
        <v>0</v>
      </c>
      <c r="AW11" s="61">
        <v>0</v>
      </c>
    </row>
    <row r="12" spans="1:51" s="15" customFormat="1" x14ac:dyDescent="0.3">
      <c r="A12" s="14">
        <v>1.9</v>
      </c>
      <c r="B12" s="14" t="s">
        <v>11</v>
      </c>
      <c r="C12" s="14">
        <f t="shared" si="4"/>
        <v>1</v>
      </c>
      <c r="D12" s="38">
        <f t="shared" si="5"/>
        <v>2.25</v>
      </c>
      <c r="E12" s="109"/>
      <c r="F12" s="73">
        <v>0</v>
      </c>
      <c r="G12" s="73">
        <v>0</v>
      </c>
      <c r="H12" s="60">
        <v>0</v>
      </c>
      <c r="I12" s="60">
        <v>0</v>
      </c>
      <c r="J12" s="60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60">
        <v>0</v>
      </c>
      <c r="Q12" s="60">
        <v>0</v>
      </c>
      <c r="R12" s="60">
        <v>0</v>
      </c>
      <c r="S12" s="60">
        <v>0</v>
      </c>
      <c r="T12" s="60">
        <v>0</v>
      </c>
      <c r="U12" s="60">
        <v>0</v>
      </c>
      <c r="V12" s="60">
        <v>0</v>
      </c>
      <c r="W12" s="60">
        <v>0</v>
      </c>
      <c r="X12" s="60">
        <v>0</v>
      </c>
      <c r="Y12" s="60">
        <v>0</v>
      </c>
      <c r="Z12" s="60">
        <v>0</v>
      </c>
      <c r="AA12" s="60">
        <v>0</v>
      </c>
      <c r="AB12" s="51">
        <v>1</v>
      </c>
      <c r="AC12" s="51">
        <v>2250000</v>
      </c>
      <c r="AD12" s="96"/>
      <c r="AE12" s="96"/>
      <c r="AF12" s="60">
        <v>0</v>
      </c>
      <c r="AG12" s="73">
        <v>0</v>
      </c>
      <c r="AH12" s="60">
        <v>0</v>
      </c>
      <c r="AI12" s="60">
        <v>0</v>
      </c>
      <c r="AJ12" s="60">
        <v>0</v>
      </c>
      <c r="AK12" s="60">
        <v>0</v>
      </c>
      <c r="AL12" s="60">
        <v>0</v>
      </c>
      <c r="AM12" s="73">
        <v>0</v>
      </c>
      <c r="AN12" s="60">
        <v>0</v>
      </c>
      <c r="AO12" s="60">
        <v>0</v>
      </c>
      <c r="AP12" s="60">
        <v>0</v>
      </c>
      <c r="AQ12" s="60">
        <v>0</v>
      </c>
      <c r="AR12" s="60">
        <v>0</v>
      </c>
      <c r="AS12" s="60">
        <v>0</v>
      </c>
      <c r="AT12" s="60">
        <v>0</v>
      </c>
      <c r="AU12" s="60">
        <v>0</v>
      </c>
      <c r="AV12" s="81">
        <v>0</v>
      </c>
      <c r="AW12" s="89">
        <v>0</v>
      </c>
    </row>
    <row r="13" spans="1:51" s="15" customFormat="1" x14ac:dyDescent="0.3">
      <c r="A13" s="16">
        <v>1.1000000000000001</v>
      </c>
      <c r="B13" s="16" t="s">
        <v>12</v>
      </c>
      <c r="C13" s="16">
        <f t="shared" si="4"/>
        <v>0</v>
      </c>
      <c r="D13" s="79">
        <f t="shared" si="5"/>
        <v>0</v>
      </c>
      <c r="E13" s="109"/>
      <c r="F13" s="75">
        <v>0</v>
      </c>
      <c r="G13" s="75">
        <v>0</v>
      </c>
      <c r="H13" s="61">
        <v>0</v>
      </c>
      <c r="I13" s="61">
        <v>0</v>
      </c>
      <c r="J13" s="61">
        <v>0</v>
      </c>
      <c r="K13" s="61">
        <v>0</v>
      </c>
      <c r="L13" s="61">
        <v>0</v>
      </c>
      <c r="M13" s="61">
        <v>0</v>
      </c>
      <c r="N13" s="61">
        <v>0</v>
      </c>
      <c r="O13" s="61">
        <v>0</v>
      </c>
      <c r="P13" s="61">
        <v>0</v>
      </c>
      <c r="Q13" s="61">
        <v>0</v>
      </c>
      <c r="R13" s="61">
        <v>0</v>
      </c>
      <c r="S13" s="61">
        <v>0</v>
      </c>
      <c r="T13" s="61">
        <v>0</v>
      </c>
      <c r="U13" s="61">
        <v>0</v>
      </c>
      <c r="V13" s="61">
        <v>0</v>
      </c>
      <c r="W13" s="61">
        <v>0</v>
      </c>
      <c r="X13" s="61">
        <v>0</v>
      </c>
      <c r="Y13" s="61">
        <v>0</v>
      </c>
      <c r="Z13" s="61">
        <v>0</v>
      </c>
      <c r="AA13" s="61">
        <v>0</v>
      </c>
      <c r="AB13" s="61">
        <v>0</v>
      </c>
      <c r="AC13" s="61">
        <v>0</v>
      </c>
      <c r="AD13" s="61">
        <v>0</v>
      </c>
      <c r="AE13" s="61">
        <v>0</v>
      </c>
      <c r="AF13" s="61">
        <v>0</v>
      </c>
      <c r="AG13" s="74">
        <v>0</v>
      </c>
      <c r="AH13" s="61">
        <v>0</v>
      </c>
      <c r="AI13" s="61">
        <v>0</v>
      </c>
      <c r="AJ13" s="61">
        <v>0</v>
      </c>
      <c r="AK13" s="61">
        <v>0</v>
      </c>
      <c r="AL13" s="61">
        <v>0</v>
      </c>
      <c r="AM13" s="74">
        <v>0</v>
      </c>
      <c r="AN13" s="61">
        <v>0</v>
      </c>
      <c r="AO13" s="61">
        <v>0</v>
      </c>
      <c r="AP13" s="61">
        <v>0</v>
      </c>
      <c r="AQ13" s="61">
        <v>0</v>
      </c>
      <c r="AR13" s="61">
        <v>0</v>
      </c>
      <c r="AS13" s="61">
        <v>0</v>
      </c>
      <c r="AT13" s="61">
        <v>0</v>
      </c>
      <c r="AU13" s="61">
        <v>0</v>
      </c>
      <c r="AV13" s="83">
        <v>0</v>
      </c>
      <c r="AW13" s="84">
        <v>0</v>
      </c>
    </row>
    <row r="14" spans="1:51" s="10" customFormat="1" x14ac:dyDescent="0.3">
      <c r="A14" s="39">
        <v>2</v>
      </c>
      <c r="B14" s="39" t="s">
        <v>13</v>
      </c>
      <c r="C14" s="39">
        <f t="shared" si="4"/>
        <v>25</v>
      </c>
      <c r="D14" s="40">
        <f t="shared" si="5"/>
        <v>20.886430000000001</v>
      </c>
      <c r="E14" s="109"/>
      <c r="F14" s="47">
        <v>0</v>
      </c>
      <c r="G14" s="47">
        <v>0</v>
      </c>
      <c r="H14" s="53">
        <v>7</v>
      </c>
      <c r="I14" s="53">
        <v>1062000</v>
      </c>
      <c r="J14" s="66">
        <v>0</v>
      </c>
      <c r="K14" s="66">
        <v>0</v>
      </c>
      <c r="L14" s="66">
        <v>0</v>
      </c>
      <c r="M14" s="66">
        <v>0</v>
      </c>
      <c r="N14" s="66">
        <v>0</v>
      </c>
      <c r="O14" s="66">
        <v>0</v>
      </c>
      <c r="P14" s="66">
        <v>0</v>
      </c>
      <c r="Q14" s="66">
        <v>0</v>
      </c>
      <c r="R14" s="66">
        <v>0</v>
      </c>
      <c r="S14" s="66">
        <v>0</v>
      </c>
      <c r="T14" s="66">
        <v>0</v>
      </c>
      <c r="U14" s="66">
        <v>0</v>
      </c>
      <c r="V14" s="66">
        <v>0</v>
      </c>
      <c r="W14" s="66">
        <v>0</v>
      </c>
      <c r="X14" s="66">
        <v>0</v>
      </c>
      <c r="Y14" s="66">
        <v>0</v>
      </c>
      <c r="Z14" s="66">
        <v>0</v>
      </c>
      <c r="AA14" s="66">
        <v>0</v>
      </c>
      <c r="AB14" s="53"/>
      <c r="AC14" s="53"/>
      <c r="AD14" s="100">
        <v>3</v>
      </c>
      <c r="AE14" s="100">
        <v>300000</v>
      </c>
      <c r="AF14" s="66">
        <v>0</v>
      </c>
      <c r="AG14" s="76">
        <v>0</v>
      </c>
      <c r="AH14" s="66">
        <v>0</v>
      </c>
      <c r="AI14" s="66">
        <v>0</v>
      </c>
      <c r="AJ14" s="66">
        <v>0</v>
      </c>
      <c r="AK14" s="66">
        <v>0</v>
      </c>
      <c r="AL14" s="66">
        <v>0</v>
      </c>
      <c r="AM14" s="76">
        <v>0</v>
      </c>
      <c r="AN14" s="66">
        <v>0</v>
      </c>
      <c r="AO14" s="66">
        <v>0</v>
      </c>
      <c r="AP14" s="101">
        <v>0</v>
      </c>
      <c r="AQ14" s="101">
        <v>0</v>
      </c>
      <c r="AR14" s="66">
        <v>0</v>
      </c>
      <c r="AS14" s="66">
        <v>0</v>
      </c>
      <c r="AT14" s="66">
        <v>0</v>
      </c>
      <c r="AU14" s="66">
        <v>0</v>
      </c>
      <c r="AV14" s="101">
        <v>15</v>
      </c>
      <c r="AW14" s="102">
        <v>19524430</v>
      </c>
    </row>
    <row r="15" spans="1:51" s="10" customFormat="1" x14ac:dyDescent="0.3">
      <c r="A15" s="8">
        <v>3</v>
      </c>
      <c r="B15" s="8" t="s">
        <v>41</v>
      </c>
      <c r="C15" s="8">
        <f t="shared" ref="C15" si="6">F15+H15+J15+L15+N15+P15+R15+T15+X15+V15+Z15+AB15+AD15+AH15+AF15+AJ15+AL15+AN15+AP15+AR15+AT15+AV15</f>
        <v>0</v>
      </c>
      <c r="D15" s="45">
        <f t="shared" si="5"/>
        <v>0</v>
      </c>
      <c r="E15" s="109"/>
      <c r="F15" s="48">
        <v>0</v>
      </c>
      <c r="G15" s="48">
        <v>0</v>
      </c>
      <c r="H15" s="67">
        <v>0</v>
      </c>
      <c r="I15" s="67">
        <v>0</v>
      </c>
      <c r="J15" s="67">
        <v>0</v>
      </c>
      <c r="K15" s="67">
        <v>0</v>
      </c>
      <c r="L15" s="67">
        <v>0</v>
      </c>
      <c r="M15" s="67">
        <v>0</v>
      </c>
      <c r="N15" s="67">
        <v>0</v>
      </c>
      <c r="O15" s="67">
        <v>0</v>
      </c>
      <c r="P15" s="67">
        <v>0</v>
      </c>
      <c r="Q15" s="67">
        <v>0</v>
      </c>
      <c r="R15" s="67">
        <v>0</v>
      </c>
      <c r="S15" s="67">
        <v>0</v>
      </c>
      <c r="T15" s="67">
        <v>0</v>
      </c>
      <c r="U15" s="67">
        <v>0</v>
      </c>
      <c r="V15" s="67">
        <v>0</v>
      </c>
      <c r="W15" s="67">
        <v>0</v>
      </c>
      <c r="X15" s="67">
        <v>0</v>
      </c>
      <c r="Y15" s="67">
        <v>0</v>
      </c>
      <c r="Z15" s="67">
        <v>0</v>
      </c>
      <c r="AA15" s="67">
        <v>0</v>
      </c>
      <c r="AB15" s="67">
        <v>0</v>
      </c>
      <c r="AC15" s="67">
        <v>0</v>
      </c>
      <c r="AD15" s="67">
        <v>0</v>
      </c>
      <c r="AE15" s="67">
        <v>0</v>
      </c>
      <c r="AF15" s="67">
        <v>0</v>
      </c>
      <c r="AG15" s="77">
        <v>0</v>
      </c>
      <c r="AH15" s="67">
        <v>0</v>
      </c>
      <c r="AI15" s="67">
        <v>0</v>
      </c>
      <c r="AJ15" s="67">
        <v>0</v>
      </c>
      <c r="AK15" s="67">
        <v>0</v>
      </c>
      <c r="AL15" s="67">
        <v>0</v>
      </c>
      <c r="AM15" s="77">
        <v>0</v>
      </c>
      <c r="AN15" s="67">
        <v>0</v>
      </c>
      <c r="AO15" s="67">
        <v>0</v>
      </c>
      <c r="AP15" s="67">
        <v>0</v>
      </c>
      <c r="AQ15" s="67">
        <v>0</v>
      </c>
      <c r="AR15" s="67">
        <v>0</v>
      </c>
      <c r="AS15" s="67">
        <v>0</v>
      </c>
      <c r="AT15" s="67">
        <v>0</v>
      </c>
      <c r="AU15" s="67">
        <v>0</v>
      </c>
      <c r="AV15" s="67">
        <v>0</v>
      </c>
      <c r="AW15" s="67">
        <v>0</v>
      </c>
    </row>
    <row r="16" spans="1:51" s="13" customFormat="1" ht="18" x14ac:dyDescent="0.35">
      <c r="A16" s="11"/>
      <c r="B16" s="41" t="s">
        <v>14</v>
      </c>
      <c r="C16" s="11">
        <f t="shared" si="4"/>
        <v>519</v>
      </c>
      <c r="D16" s="12">
        <f t="shared" si="5"/>
        <v>271.32887841999997</v>
      </c>
      <c r="E16" s="109"/>
      <c r="F16" s="49">
        <f>F15+F14+F3</f>
        <v>29</v>
      </c>
      <c r="G16" s="49">
        <f>G15+G14+G3</f>
        <v>102150085.7</v>
      </c>
      <c r="H16" s="51">
        <f>SUM(H4:H15)</f>
        <v>15</v>
      </c>
      <c r="I16" s="51">
        <f>SUM(I4:I15)</f>
        <v>3312900</v>
      </c>
      <c r="J16" s="68">
        <f>SUM(J3+J14+J15)</f>
        <v>23</v>
      </c>
      <c r="K16" s="68">
        <f>SUM(K3+K14+K15)</f>
        <v>1884000</v>
      </c>
      <c r="L16" s="68">
        <f>SUM(L3:L15)</f>
        <v>1</v>
      </c>
      <c r="M16" s="68">
        <f>SUM(M3:M15)</f>
        <v>100000</v>
      </c>
      <c r="N16" s="68">
        <v>1</v>
      </c>
      <c r="O16" s="68">
        <v>1300000</v>
      </c>
      <c r="P16" s="68">
        <f>SUM(P4:P15)</f>
        <v>121</v>
      </c>
      <c r="Q16" s="68">
        <f>SUM(Q4:Q15)</f>
        <v>4383800</v>
      </c>
      <c r="R16" s="68">
        <f t="shared" ref="R16:S16" si="7">SUM(R4:R15)</f>
        <v>6</v>
      </c>
      <c r="S16" s="68">
        <f t="shared" si="7"/>
        <v>408000</v>
      </c>
      <c r="T16" s="68">
        <v>0</v>
      </c>
      <c r="U16" s="68">
        <v>0</v>
      </c>
      <c r="V16" s="68">
        <f>SUM(V4:V15)</f>
        <v>17</v>
      </c>
      <c r="W16" s="68">
        <f>SUM(W4:W15)</f>
        <v>593300</v>
      </c>
      <c r="X16" s="55">
        <f>X3+X14+X15</f>
        <v>109</v>
      </c>
      <c r="Y16" s="55">
        <f>Y3+Y14+Y15</f>
        <v>33554813</v>
      </c>
      <c r="Z16" s="68">
        <v>0</v>
      </c>
      <c r="AA16" s="68">
        <v>0</v>
      </c>
      <c r="AB16" s="51">
        <f>SUM(AB4:AB15)</f>
        <v>8</v>
      </c>
      <c r="AC16" s="51">
        <f>SUM(AC4:AC15)</f>
        <v>4890000</v>
      </c>
      <c r="AD16" s="68">
        <f t="shared" ref="AD16:AE16" si="8">SUM(AD4:AD15)</f>
        <v>14</v>
      </c>
      <c r="AE16" s="68">
        <f t="shared" si="8"/>
        <v>3312150</v>
      </c>
      <c r="AF16" s="68">
        <f t="shared" ref="AF16:AG16" si="9">SUM(AF4:AF15)</f>
        <v>31</v>
      </c>
      <c r="AG16" s="69">
        <f t="shared" si="9"/>
        <v>71063248.140000001</v>
      </c>
      <c r="AH16" s="68">
        <v>0</v>
      </c>
      <c r="AI16" s="68">
        <v>0</v>
      </c>
      <c r="AJ16" s="68">
        <v>0</v>
      </c>
      <c r="AK16" s="68">
        <v>0</v>
      </c>
      <c r="AL16" s="68">
        <f>SUM(AL4:AL15)</f>
        <v>10</v>
      </c>
      <c r="AM16" s="69">
        <f>SUM(AM4:AM15)</f>
        <v>972000</v>
      </c>
      <c r="AN16" s="68">
        <f t="shared" ref="AN16" si="10">SUM(AN3:AN15)</f>
        <v>10</v>
      </c>
      <c r="AO16" s="68">
        <f>SUM(AO4:AO15)</f>
        <v>2440000</v>
      </c>
      <c r="AP16" s="68">
        <f>AP3+AP14+AP15</f>
        <v>48</v>
      </c>
      <c r="AQ16" s="93">
        <f>SUM(AQ4:AQ15)</f>
        <v>7019450</v>
      </c>
      <c r="AR16" s="68">
        <v>0</v>
      </c>
      <c r="AS16" s="68">
        <v>0</v>
      </c>
      <c r="AT16" s="68">
        <f>SUM(AT4:AT15)</f>
        <v>1</v>
      </c>
      <c r="AU16" s="68">
        <f>SUM(AU4:AU15)</f>
        <v>300000</v>
      </c>
      <c r="AV16" s="68">
        <v>75</v>
      </c>
      <c r="AW16" s="93">
        <v>33645131.579999998</v>
      </c>
    </row>
    <row r="17" spans="1:49" x14ac:dyDescent="0.3">
      <c r="E17" s="109"/>
    </row>
    <row r="18" spans="1:49" x14ac:dyDescent="0.3">
      <c r="E18" s="109"/>
    </row>
    <row r="19" spans="1:49" x14ac:dyDescent="0.3">
      <c r="A19" s="3"/>
      <c r="E19" s="109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</row>
    <row r="20" spans="1:49" x14ac:dyDescent="0.3">
      <c r="E20" s="109"/>
      <c r="G20" s="7"/>
    </row>
    <row r="21" spans="1:49" x14ac:dyDescent="0.3">
      <c r="E21" s="109"/>
      <c r="V21" s="4"/>
      <c r="AF21" s="4"/>
    </row>
    <row r="22" spans="1:49" x14ac:dyDescent="0.3">
      <c r="E22" s="109"/>
    </row>
    <row r="23" spans="1:49" x14ac:dyDescent="0.3">
      <c r="E23" s="109"/>
    </row>
    <row r="24" spans="1:49" x14ac:dyDescent="0.3">
      <c r="E24" s="109"/>
    </row>
    <row r="25" spans="1:49" x14ac:dyDescent="0.3">
      <c r="C25" s="5"/>
      <c r="D25" s="5"/>
      <c r="E25" s="109"/>
    </row>
    <row r="26" spans="1:49" x14ac:dyDescent="0.3">
      <c r="E26" s="109"/>
    </row>
    <row r="27" spans="1:49" x14ac:dyDescent="0.3">
      <c r="E27" s="109"/>
    </row>
    <row r="28" spans="1:49" x14ac:dyDescent="0.3">
      <c r="E28" s="109"/>
    </row>
    <row r="29" spans="1:49" x14ac:dyDescent="0.3">
      <c r="E29" s="109"/>
    </row>
    <row r="30" spans="1:49" x14ac:dyDescent="0.3">
      <c r="E30" s="109"/>
    </row>
    <row r="31" spans="1:49" x14ac:dyDescent="0.3">
      <c r="E31" s="109"/>
    </row>
    <row r="32" spans="1:49" x14ac:dyDescent="0.3">
      <c r="E32" s="109"/>
    </row>
    <row r="33" spans="5:5" x14ac:dyDescent="0.3">
      <c r="E33" s="109"/>
    </row>
    <row r="34" spans="5:5" x14ac:dyDescent="0.3">
      <c r="E34" s="109"/>
    </row>
    <row r="35" spans="5:5" x14ac:dyDescent="0.3">
      <c r="E35" s="109"/>
    </row>
    <row r="36" spans="5:5" x14ac:dyDescent="0.3">
      <c r="E36" s="109"/>
    </row>
    <row r="37" spans="5:5" x14ac:dyDescent="0.3">
      <c r="E37" s="109"/>
    </row>
    <row r="38" spans="5:5" x14ac:dyDescent="0.3">
      <c r="E38" s="109"/>
    </row>
    <row r="39" spans="5:5" x14ac:dyDescent="0.3">
      <c r="E39" s="109"/>
    </row>
    <row r="40" spans="5:5" x14ac:dyDescent="0.3">
      <c r="E40" s="109"/>
    </row>
    <row r="41" spans="5:5" x14ac:dyDescent="0.3">
      <c r="E41" s="109"/>
    </row>
    <row r="42" spans="5:5" x14ac:dyDescent="0.3">
      <c r="E42" s="109"/>
    </row>
    <row r="43" spans="5:5" x14ac:dyDescent="0.3">
      <c r="E43" s="109"/>
    </row>
  </sheetData>
  <mergeCells count="24">
    <mergeCell ref="AP1:AQ1"/>
    <mergeCell ref="AR1:AS1"/>
    <mergeCell ref="AT1:AU1"/>
    <mergeCell ref="AV1:AW1"/>
    <mergeCell ref="C1:D1"/>
    <mergeCell ref="E1:E1048576"/>
    <mergeCell ref="AD1:AE1"/>
    <mergeCell ref="AF1:AG1"/>
    <mergeCell ref="AH1:AI1"/>
    <mergeCell ref="AJ1:AK1"/>
    <mergeCell ref="AL1:AM1"/>
    <mergeCell ref="AN1:AO1"/>
    <mergeCell ref="R1:S1"/>
    <mergeCell ref="T1:U1"/>
    <mergeCell ref="V1:W1"/>
    <mergeCell ref="X1:Y1"/>
    <mergeCell ref="Z1:AA1"/>
    <mergeCell ref="AB1:AC1"/>
    <mergeCell ref="F1:G1"/>
    <mergeCell ref="H1:I1"/>
    <mergeCell ref="J1:K1"/>
    <mergeCell ref="L1:M1"/>
    <mergeCell ref="N1:O1"/>
    <mergeCell ref="P1:Q1"/>
  </mergeCells>
  <pageMargins left="0.7" right="0.7" top="0.75" bottom="0.75" header="0.3" footer="0.3"/>
  <pageSetup orientation="portrait" horizontalDpi="1200" verticalDpi="12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91C56-4F31-4E5F-805D-3AA862E0941E}">
  <dimension ref="A1:AW43"/>
  <sheetViews>
    <sheetView zoomScaleNormal="100" workbookViewId="0">
      <selection activeCell="F14" sqref="F14:AW15"/>
    </sheetView>
  </sheetViews>
  <sheetFormatPr defaultRowHeight="14.4" x14ac:dyDescent="0.3"/>
  <cols>
    <col min="2" max="2" width="51" customWidth="1"/>
    <col min="3" max="3" width="16.88671875" customWidth="1"/>
    <col min="4" max="4" width="13.88671875" bestFit="1" customWidth="1"/>
    <col min="5" max="5" width="3.109375" style="110" customWidth="1"/>
    <col min="6" max="6" width="7.77734375" bestFit="1" customWidth="1"/>
    <col min="7" max="7" width="13.21875" bestFit="1" customWidth="1"/>
    <col min="8" max="8" width="9.88671875" customWidth="1"/>
    <col min="9" max="9" width="15.6640625" bestFit="1" customWidth="1"/>
    <col min="10" max="10" width="9.88671875" customWidth="1"/>
    <col min="11" max="11" width="10.77734375" bestFit="1" customWidth="1"/>
    <col min="12" max="12" width="9.88671875" customWidth="1"/>
    <col min="13" max="13" width="11.88671875" bestFit="1" customWidth="1"/>
    <col min="14" max="22" width="9.88671875" customWidth="1"/>
    <col min="23" max="23" width="11.88671875" bestFit="1" customWidth="1"/>
    <col min="24" max="24" width="9.88671875" customWidth="1"/>
    <col min="25" max="25" width="13.77734375" bestFit="1" customWidth="1"/>
    <col min="26" max="28" width="9.88671875" customWidth="1"/>
    <col min="29" max="29" width="11.6640625" bestFit="1" customWidth="1"/>
    <col min="30" max="32" width="9.88671875" customWidth="1"/>
    <col min="33" max="33" width="18.33203125" customWidth="1"/>
    <col min="34" max="38" width="9.88671875" customWidth="1"/>
    <col min="39" max="39" width="11.21875" bestFit="1" customWidth="1"/>
    <col min="40" max="42" width="9.88671875" customWidth="1"/>
    <col min="43" max="43" width="15" bestFit="1" customWidth="1"/>
    <col min="44" max="48" width="9.88671875" customWidth="1"/>
    <col min="49" max="49" width="12.33203125" bestFit="1" customWidth="1"/>
  </cols>
  <sheetData>
    <row r="1" spans="1:49" s="2" customFormat="1" ht="28.5" customHeight="1" x14ac:dyDescent="0.3">
      <c r="C1" s="108" t="s">
        <v>40</v>
      </c>
      <c r="D1" s="108"/>
      <c r="E1" s="109"/>
      <c r="F1" s="108" t="s">
        <v>15</v>
      </c>
      <c r="G1" s="108"/>
      <c r="H1" s="108" t="s">
        <v>16</v>
      </c>
      <c r="I1" s="108"/>
      <c r="J1" s="108" t="s">
        <v>17</v>
      </c>
      <c r="K1" s="108"/>
      <c r="L1" s="108" t="s">
        <v>18</v>
      </c>
      <c r="M1" s="108"/>
      <c r="N1" s="108" t="s">
        <v>19</v>
      </c>
      <c r="O1" s="108"/>
      <c r="P1" s="108" t="s">
        <v>20</v>
      </c>
      <c r="Q1" s="108"/>
      <c r="R1" s="108" t="s">
        <v>21</v>
      </c>
      <c r="S1" s="108"/>
      <c r="T1" s="108" t="s">
        <v>22</v>
      </c>
      <c r="U1" s="108"/>
      <c r="V1" s="108" t="s">
        <v>23</v>
      </c>
      <c r="W1" s="108"/>
      <c r="X1" s="108" t="s">
        <v>24</v>
      </c>
      <c r="Y1" s="108"/>
      <c r="Z1" s="108" t="s">
        <v>25</v>
      </c>
      <c r="AA1" s="108"/>
      <c r="AB1" s="108" t="s">
        <v>26</v>
      </c>
      <c r="AC1" s="108"/>
      <c r="AD1" s="108" t="s">
        <v>27</v>
      </c>
      <c r="AE1" s="108"/>
      <c r="AF1" s="108" t="s">
        <v>28</v>
      </c>
      <c r="AG1" s="108"/>
      <c r="AH1" s="108" t="s">
        <v>29</v>
      </c>
      <c r="AI1" s="108"/>
      <c r="AJ1" s="108" t="s">
        <v>30</v>
      </c>
      <c r="AK1" s="108"/>
      <c r="AL1" s="108" t="s">
        <v>31</v>
      </c>
      <c r="AM1" s="108"/>
      <c r="AN1" s="108" t="s">
        <v>32</v>
      </c>
      <c r="AO1" s="108"/>
      <c r="AP1" s="108" t="s">
        <v>33</v>
      </c>
      <c r="AQ1" s="108"/>
      <c r="AR1" s="108" t="s">
        <v>34</v>
      </c>
      <c r="AS1" s="108"/>
      <c r="AT1" s="108" t="s">
        <v>35</v>
      </c>
      <c r="AU1" s="108"/>
      <c r="AV1" s="108" t="s">
        <v>36</v>
      </c>
      <c r="AW1" s="108"/>
    </row>
    <row r="2" spans="1:49" ht="43.2" x14ac:dyDescent="0.3">
      <c r="A2" s="1" t="s">
        <v>0</v>
      </c>
      <c r="B2" s="1" t="s">
        <v>1</v>
      </c>
      <c r="C2" s="1" t="s">
        <v>37</v>
      </c>
      <c r="D2" s="1" t="s">
        <v>42</v>
      </c>
      <c r="E2" s="109"/>
      <c r="F2" s="1" t="s">
        <v>37</v>
      </c>
      <c r="G2" s="1" t="s">
        <v>38</v>
      </c>
      <c r="H2" s="1" t="s">
        <v>37</v>
      </c>
      <c r="I2" s="1" t="s">
        <v>38</v>
      </c>
      <c r="J2" s="1" t="s">
        <v>37</v>
      </c>
      <c r="K2" s="1" t="s">
        <v>38</v>
      </c>
      <c r="L2" s="1" t="s">
        <v>37</v>
      </c>
      <c r="M2" s="1" t="s">
        <v>38</v>
      </c>
      <c r="N2" s="1" t="s">
        <v>37</v>
      </c>
      <c r="O2" s="1" t="s">
        <v>38</v>
      </c>
      <c r="P2" s="1" t="s">
        <v>37</v>
      </c>
      <c r="Q2" s="1" t="s">
        <v>38</v>
      </c>
      <c r="R2" s="1" t="s">
        <v>37</v>
      </c>
      <c r="S2" s="1" t="s">
        <v>38</v>
      </c>
      <c r="T2" s="1" t="s">
        <v>37</v>
      </c>
      <c r="U2" s="1" t="s">
        <v>38</v>
      </c>
      <c r="V2" s="1" t="s">
        <v>37</v>
      </c>
      <c r="W2" s="1" t="s">
        <v>38</v>
      </c>
      <c r="X2" s="1" t="s">
        <v>37</v>
      </c>
      <c r="Y2" s="1" t="s">
        <v>38</v>
      </c>
      <c r="Z2" s="1" t="s">
        <v>37</v>
      </c>
      <c r="AA2" s="1" t="s">
        <v>38</v>
      </c>
      <c r="AB2" s="1" t="s">
        <v>37</v>
      </c>
      <c r="AC2" s="1" t="s">
        <v>38</v>
      </c>
      <c r="AD2" s="1" t="s">
        <v>37</v>
      </c>
      <c r="AE2" s="1" t="s">
        <v>39</v>
      </c>
      <c r="AF2" s="1" t="s">
        <v>37</v>
      </c>
      <c r="AG2" s="1" t="s">
        <v>38</v>
      </c>
      <c r="AH2" s="1" t="s">
        <v>37</v>
      </c>
      <c r="AI2" s="1" t="s">
        <v>38</v>
      </c>
      <c r="AJ2" s="1" t="s">
        <v>37</v>
      </c>
      <c r="AK2" s="1" t="s">
        <v>38</v>
      </c>
      <c r="AL2" s="1" t="s">
        <v>37</v>
      </c>
      <c r="AM2" s="1" t="s">
        <v>38</v>
      </c>
      <c r="AN2" s="1" t="s">
        <v>37</v>
      </c>
      <c r="AO2" s="1" t="s">
        <v>38</v>
      </c>
      <c r="AP2" s="1" t="s">
        <v>37</v>
      </c>
      <c r="AQ2" s="1" t="s">
        <v>38</v>
      </c>
      <c r="AR2" s="1" t="s">
        <v>37</v>
      </c>
      <c r="AS2" s="1" t="s">
        <v>38</v>
      </c>
      <c r="AT2" s="1" t="s">
        <v>37</v>
      </c>
      <c r="AU2" s="1" t="s">
        <v>38</v>
      </c>
      <c r="AV2" s="1" t="s">
        <v>37</v>
      </c>
      <c r="AW2" s="1" t="s">
        <v>38</v>
      </c>
    </row>
    <row r="3" spans="1:49" x14ac:dyDescent="0.3">
      <c r="A3" s="18">
        <v>1</v>
      </c>
      <c r="B3" s="19" t="s">
        <v>2</v>
      </c>
      <c r="C3" s="18">
        <f>F3+H3+J3+L3+N3+P3+R3+T3+X3+V3+Z3+AB3+AD3+AH3+AF3+AJ3+AL3+AN3+AP3+AR3+AT3+AV3</f>
        <v>399</v>
      </c>
      <c r="D3" s="20">
        <f>(G3+I3+K3+M3+O3+Q3+S3+U3+Y3+W3+AA3+AC3+AE3+AI3+AG3+AK3+AM3+AO3+AQ3+AS3+AU3+AW3)/1000000</f>
        <v>201.842558</v>
      </c>
      <c r="E3" s="109"/>
      <c r="F3" s="56">
        <f>SUM(F4:F13)</f>
        <v>15</v>
      </c>
      <c r="G3" s="56">
        <f>SUM(G4:G13)</f>
        <v>66820720</v>
      </c>
      <c r="H3" s="50">
        <v>0</v>
      </c>
      <c r="I3" s="48">
        <v>0</v>
      </c>
      <c r="J3" s="50">
        <f t="shared" ref="J3:K3" si="0">SUM(J4:J14)</f>
        <v>2</v>
      </c>
      <c r="K3" s="50">
        <f t="shared" si="0"/>
        <v>683000</v>
      </c>
      <c r="L3" s="50">
        <f t="shared" ref="L3:M3" si="1">SUM(L4:L14)</f>
        <v>3</v>
      </c>
      <c r="M3" s="50">
        <f t="shared" si="1"/>
        <v>2100000</v>
      </c>
      <c r="N3" s="50">
        <f t="shared" ref="N3:U3" si="2">SUM(N4:N14)</f>
        <v>0</v>
      </c>
      <c r="O3" s="50">
        <f t="shared" si="2"/>
        <v>0</v>
      </c>
      <c r="P3" s="50">
        <f t="shared" si="2"/>
        <v>57</v>
      </c>
      <c r="Q3" s="50">
        <f t="shared" si="2"/>
        <v>2043610</v>
      </c>
      <c r="R3" s="50">
        <f t="shared" si="2"/>
        <v>0</v>
      </c>
      <c r="S3" s="50">
        <f t="shared" si="2"/>
        <v>0</v>
      </c>
      <c r="T3" s="50">
        <f t="shared" si="2"/>
        <v>0</v>
      </c>
      <c r="U3" s="50">
        <f t="shared" si="2"/>
        <v>0</v>
      </c>
      <c r="V3" s="50">
        <v>40</v>
      </c>
      <c r="W3" s="50">
        <v>1367200</v>
      </c>
      <c r="X3" s="50">
        <f>SUM(X4:X13)</f>
        <v>116</v>
      </c>
      <c r="Y3" s="50">
        <f>SUM(Y4:Y13)</f>
        <v>23076115</v>
      </c>
      <c r="Z3" s="50">
        <f t="shared" ref="Z3:AK3" si="3">SUM(Z4:Z14)</f>
        <v>0</v>
      </c>
      <c r="AA3" s="50">
        <f t="shared" si="3"/>
        <v>0</v>
      </c>
      <c r="AB3" s="50">
        <f>SUM(AB4:AB13)</f>
        <v>5</v>
      </c>
      <c r="AC3" s="50">
        <f>SUM(AC4:AC13)</f>
        <v>1800000</v>
      </c>
      <c r="AD3" s="50">
        <v>0</v>
      </c>
      <c r="AE3" s="50">
        <v>0</v>
      </c>
      <c r="AF3" s="50">
        <f t="shared" ref="AF3" si="4">SUM(AF4:AF14)</f>
        <v>47</v>
      </c>
      <c r="AG3" s="48">
        <f>SUM(AG4:AG15)</f>
        <v>60764157</v>
      </c>
      <c r="AH3" s="50">
        <f t="shared" si="3"/>
        <v>0</v>
      </c>
      <c r="AI3" s="50">
        <f t="shared" si="3"/>
        <v>0</v>
      </c>
      <c r="AJ3" s="50">
        <f t="shared" si="3"/>
        <v>4</v>
      </c>
      <c r="AK3" s="50">
        <f t="shared" si="3"/>
        <v>1380000</v>
      </c>
      <c r="AL3" s="56">
        <f>SUM(AL4:AL14)</f>
        <v>4</v>
      </c>
      <c r="AM3" s="57">
        <f>SUM(AM4:AM14)</f>
        <v>1686000</v>
      </c>
      <c r="AN3" s="50">
        <v>11</v>
      </c>
      <c r="AO3" s="50">
        <v>3424058</v>
      </c>
      <c r="AP3" s="58">
        <v>45</v>
      </c>
      <c r="AQ3" s="59">
        <v>19146500</v>
      </c>
      <c r="AR3" s="50">
        <v>0</v>
      </c>
      <c r="AS3" s="50">
        <v>0</v>
      </c>
      <c r="AT3" s="50">
        <v>1</v>
      </c>
      <c r="AU3" s="50">
        <v>200000</v>
      </c>
      <c r="AV3" s="71">
        <v>49</v>
      </c>
      <c r="AW3" s="72">
        <v>17351198</v>
      </c>
    </row>
    <row r="4" spans="1:49" x14ac:dyDescent="0.3">
      <c r="A4" s="21">
        <v>1.1000000000000001</v>
      </c>
      <c r="B4" s="22" t="s">
        <v>3</v>
      </c>
      <c r="C4" s="21">
        <f t="shared" ref="C4:C16" si="5">F4+H4+J4+L4+N4+P4+R4+T4+X4+V4+Z4+AB4+AD4+AH4+AF4+AJ4+AL4+AN4+AP4+AR4+AT4+AV4</f>
        <v>2</v>
      </c>
      <c r="D4" s="23">
        <f t="shared" ref="D4:D16" si="6">(G4+I4+K4+M4+O4+Q4+S4+U4+Y4+W4+AA4+AC4+AE4+AI4+AG4+AK4+AM4+AO4+AQ4+AS4+AU4+AW4)/1000000</f>
        <v>0.433</v>
      </c>
      <c r="E4" s="109"/>
      <c r="F4" s="73">
        <v>0</v>
      </c>
      <c r="G4" s="73">
        <v>0</v>
      </c>
      <c r="H4" s="51">
        <v>0</v>
      </c>
      <c r="I4" s="46">
        <v>0</v>
      </c>
      <c r="J4" s="51">
        <v>1</v>
      </c>
      <c r="K4" s="51">
        <v>183000</v>
      </c>
      <c r="L4" s="60">
        <v>0</v>
      </c>
      <c r="M4" s="60">
        <v>0</v>
      </c>
      <c r="N4" s="60">
        <v>0</v>
      </c>
      <c r="O4" s="60">
        <v>0</v>
      </c>
      <c r="P4" s="60">
        <v>0</v>
      </c>
      <c r="Q4" s="60">
        <v>0</v>
      </c>
      <c r="R4" s="60">
        <v>0</v>
      </c>
      <c r="S4" s="60">
        <v>0</v>
      </c>
      <c r="T4" s="60">
        <v>0</v>
      </c>
      <c r="U4" s="60">
        <v>0</v>
      </c>
      <c r="V4" s="60">
        <v>0</v>
      </c>
      <c r="W4" s="60">
        <v>0</v>
      </c>
      <c r="X4" s="51"/>
      <c r="Y4" s="51"/>
      <c r="Z4" s="60">
        <v>0</v>
      </c>
      <c r="AA4" s="60">
        <v>0</v>
      </c>
      <c r="AB4" s="51">
        <v>0</v>
      </c>
      <c r="AC4" s="51">
        <v>0</v>
      </c>
      <c r="AD4" s="60">
        <v>0</v>
      </c>
      <c r="AE4" s="60">
        <v>0</v>
      </c>
      <c r="AF4" s="51">
        <v>1</v>
      </c>
      <c r="AG4" s="46">
        <v>250000</v>
      </c>
      <c r="AH4" s="60">
        <v>0</v>
      </c>
      <c r="AI4" s="60">
        <v>0</v>
      </c>
      <c r="AJ4" s="60">
        <v>0</v>
      </c>
      <c r="AK4" s="60">
        <v>0</v>
      </c>
      <c r="AL4" s="60">
        <v>0</v>
      </c>
      <c r="AM4" s="73">
        <v>0</v>
      </c>
      <c r="AN4" s="60">
        <v>0</v>
      </c>
      <c r="AO4" s="60">
        <v>0</v>
      </c>
      <c r="AP4" s="60">
        <v>0</v>
      </c>
      <c r="AQ4" s="60">
        <v>0</v>
      </c>
      <c r="AR4" s="60">
        <v>0</v>
      </c>
      <c r="AS4" s="60">
        <v>0</v>
      </c>
      <c r="AT4" s="60">
        <v>0</v>
      </c>
      <c r="AU4" s="60">
        <v>0</v>
      </c>
      <c r="AV4" s="65">
        <v>0</v>
      </c>
      <c r="AW4" s="70">
        <v>0</v>
      </c>
    </row>
    <row r="5" spans="1:49" x14ac:dyDescent="0.3">
      <c r="A5" s="24">
        <v>1.2</v>
      </c>
      <c r="B5" s="25" t="s">
        <v>4</v>
      </c>
      <c r="C5" s="24">
        <f t="shared" si="5"/>
        <v>70</v>
      </c>
      <c r="D5" s="26">
        <f t="shared" si="6"/>
        <v>15.342015</v>
      </c>
      <c r="E5" s="109"/>
      <c r="F5" s="44">
        <v>1</v>
      </c>
      <c r="G5" s="44">
        <v>700000</v>
      </c>
      <c r="H5" s="52">
        <v>1</v>
      </c>
      <c r="I5" s="44">
        <v>14000000</v>
      </c>
      <c r="J5" s="61">
        <v>0</v>
      </c>
      <c r="K5" s="61">
        <v>0</v>
      </c>
      <c r="L5" s="61">
        <v>0</v>
      </c>
      <c r="M5" s="61">
        <v>0</v>
      </c>
      <c r="N5" s="61">
        <v>0</v>
      </c>
      <c r="O5" s="61">
        <v>0</v>
      </c>
      <c r="P5" s="61">
        <v>0</v>
      </c>
      <c r="Q5" s="61">
        <v>0</v>
      </c>
      <c r="R5" s="61">
        <v>0</v>
      </c>
      <c r="S5" s="61">
        <v>0</v>
      </c>
      <c r="T5" s="61">
        <v>0</v>
      </c>
      <c r="U5" s="61">
        <v>0</v>
      </c>
      <c r="V5" s="61">
        <v>0</v>
      </c>
      <c r="W5" s="61">
        <v>0</v>
      </c>
      <c r="X5" s="52">
        <v>67</v>
      </c>
      <c r="Y5" s="52">
        <v>582015</v>
      </c>
      <c r="Z5" s="61">
        <v>0</v>
      </c>
      <c r="AA5" s="61">
        <v>0</v>
      </c>
      <c r="AB5" s="61">
        <v>0</v>
      </c>
      <c r="AC5" s="61">
        <v>0</v>
      </c>
      <c r="AD5" s="61">
        <v>0</v>
      </c>
      <c r="AE5" s="61">
        <v>0</v>
      </c>
      <c r="AF5" s="61">
        <v>0</v>
      </c>
      <c r="AG5" s="74">
        <v>0</v>
      </c>
      <c r="AH5" s="61">
        <v>0</v>
      </c>
      <c r="AI5" s="61">
        <v>0</v>
      </c>
      <c r="AJ5" s="52">
        <v>1</v>
      </c>
      <c r="AK5" s="52">
        <v>60000</v>
      </c>
      <c r="AL5" s="61">
        <v>0</v>
      </c>
      <c r="AM5" s="62">
        <v>0</v>
      </c>
      <c r="AN5" s="61">
        <v>0</v>
      </c>
      <c r="AO5" s="61">
        <v>0</v>
      </c>
      <c r="AP5" s="61">
        <v>0</v>
      </c>
      <c r="AQ5" s="61">
        <v>0</v>
      </c>
      <c r="AR5" s="61">
        <v>0</v>
      </c>
      <c r="AS5" s="61">
        <v>0</v>
      </c>
      <c r="AT5" s="61">
        <v>0</v>
      </c>
      <c r="AU5" s="61">
        <v>0</v>
      </c>
      <c r="AV5" s="61">
        <v>0</v>
      </c>
      <c r="AW5" s="70">
        <v>0</v>
      </c>
    </row>
    <row r="6" spans="1:49" x14ac:dyDescent="0.3">
      <c r="A6" s="21">
        <v>1.3</v>
      </c>
      <c r="B6" s="22" t="s">
        <v>5</v>
      </c>
      <c r="C6" s="21">
        <f t="shared" si="5"/>
        <v>17</v>
      </c>
      <c r="D6" s="23">
        <f t="shared" si="6"/>
        <v>68.648775999999998</v>
      </c>
      <c r="E6" s="109"/>
      <c r="F6" s="46">
        <v>4</v>
      </c>
      <c r="G6" s="46">
        <v>55460000</v>
      </c>
      <c r="H6" s="51">
        <v>0</v>
      </c>
      <c r="I6" s="46">
        <v>0</v>
      </c>
      <c r="J6" s="51"/>
      <c r="K6" s="51"/>
      <c r="L6" s="51"/>
      <c r="M6" s="51"/>
      <c r="N6" s="51">
        <v>0</v>
      </c>
      <c r="O6" s="51">
        <v>0</v>
      </c>
      <c r="P6" s="51">
        <v>0</v>
      </c>
      <c r="Q6" s="51">
        <v>0</v>
      </c>
      <c r="R6" s="51">
        <v>0</v>
      </c>
      <c r="S6" s="51">
        <v>0</v>
      </c>
      <c r="T6" s="51">
        <v>0</v>
      </c>
      <c r="U6" s="51">
        <v>0</v>
      </c>
      <c r="V6" s="51">
        <v>0</v>
      </c>
      <c r="W6" s="51">
        <v>0</v>
      </c>
      <c r="X6" s="51">
        <v>0</v>
      </c>
      <c r="Y6" s="51">
        <v>0</v>
      </c>
      <c r="Z6" s="60">
        <v>0</v>
      </c>
      <c r="AA6" s="60">
        <v>0</v>
      </c>
      <c r="AB6" s="51">
        <v>1</v>
      </c>
      <c r="AC6" s="51">
        <v>200000</v>
      </c>
      <c r="AD6" s="60">
        <v>0</v>
      </c>
      <c r="AE6" s="60">
        <v>0</v>
      </c>
      <c r="AF6" s="51">
        <v>10</v>
      </c>
      <c r="AG6" s="46">
        <v>12374977</v>
      </c>
      <c r="AH6" s="60">
        <v>0</v>
      </c>
      <c r="AI6" s="60">
        <v>0</v>
      </c>
      <c r="AJ6" s="60">
        <v>0</v>
      </c>
      <c r="AK6" s="60">
        <v>0</v>
      </c>
      <c r="AL6" s="63">
        <v>1</v>
      </c>
      <c r="AM6" s="64">
        <v>200000</v>
      </c>
      <c r="AN6" s="51">
        <v>1</v>
      </c>
      <c r="AO6" s="51">
        <v>413799</v>
      </c>
      <c r="AP6" s="60">
        <v>0</v>
      </c>
      <c r="AQ6" s="60">
        <v>0</v>
      </c>
      <c r="AR6" s="60">
        <v>0</v>
      </c>
      <c r="AS6" s="60">
        <v>0</v>
      </c>
      <c r="AT6" s="60">
        <v>0</v>
      </c>
      <c r="AU6" s="60">
        <v>0</v>
      </c>
      <c r="AV6" s="65">
        <v>0</v>
      </c>
      <c r="AW6" s="70">
        <v>0</v>
      </c>
    </row>
    <row r="7" spans="1:49" x14ac:dyDescent="0.3">
      <c r="A7" s="24">
        <v>1.4</v>
      </c>
      <c r="B7" s="25" t="s">
        <v>6</v>
      </c>
      <c r="C7" s="24">
        <f t="shared" si="5"/>
        <v>2</v>
      </c>
      <c r="D7" s="26">
        <f t="shared" si="6"/>
        <v>1.1000000000000001</v>
      </c>
      <c r="E7" s="109"/>
      <c r="F7" s="75">
        <v>0</v>
      </c>
      <c r="G7" s="75">
        <v>0</v>
      </c>
      <c r="H7" s="52">
        <v>0</v>
      </c>
      <c r="I7" s="44">
        <v>0</v>
      </c>
      <c r="J7" s="61">
        <v>0</v>
      </c>
      <c r="K7" s="61">
        <v>0</v>
      </c>
      <c r="L7" s="52">
        <v>1</v>
      </c>
      <c r="M7" s="52">
        <v>100000</v>
      </c>
      <c r="N7" s="52">
        <v>0</v>
      </c>
      <c r="O7" s="52">
        <v>0</v>
      </c>
      <c r="P7" s="52">
        <v>0</v>
      </c>
      <c r="Q7" s="52">
        <v>0</v>
      </c>
      <c r="R7" s="52">
        <v>0</v>
      </c>
      <c r="S7" s="52">
        <v>0</v>
      </c>
      <c r="T7" s="52">
        <v>0</v>
      </c>
      <c r="U7" s="52">
        <v>0</v>
      </c>
      <c r="V7" s="52">
        <v>0</v>
      </c>
      <c r="W7" s="52">
        <v>0</v>
      </c>
      <c r="X7" s="52">
        <v>0</v>
      </c>
      <c r="Y7" s="52">
        <v>0</v>
      </c>
      <c r="Z7" s="61">
        <v>0</v>
      </c>
      <c r="AA7" s="61">
        <v>0</v>
      </c>
      <c r="AB7" s="61">
        <v>0</v>
      </c>
      <c r="AC7" s="61">
        <v>0</v>
      </c>
      <c r="AD7" s="61">
        <v>0</v>
      </c>
      <c r="AE7" s="61">
        <v>0</v>
      </c>
      <c r="AF7" s="61">
        <v>0</v>
      </c>
      <c r="AG7" s="74">
        <v>0</v>
      </c>
      <c r="AH7" s="61">
        <v>0</v>
      </c>
      <c r="AI7" s="61">
        <v>0</v>
      </c>
      <c r="AJ7" s="52">
        <v>1</v>
      </c>
      <c r="AK7" s="52">
        <v>1000000</v>
      </c>
      <c r="AL7" s="61">
        <v>0</v>
      </c>
      <c r="AM7" s="74">
        <v>0</v>
      </c>
      <c r="AN7" s="61">
        <v>0</v>
      </c>
      <c r="AO7" s="61">
        <v>0</v>
      </c>
      <c r="AP7" s="61">
        <v>0</v>
      </c>
      <c r="AQ7" s="61">
        <v>0</v>
      </c>
      <c r="AR7" s="61">
        <v>0</v>
      </c>
      <c r="AS7" s="61">
        <v>0</v>
      </c>
      <c r="AT7" s="61">
        <v>0</v>
      </c>
      <c r="AU7" s="61">
        <v>0</v>
      </c>
      <c r="AV7" s="65">
        <v>0</v>
      </c>
      <c r="AW7" s="70">
        <v>0</v>
      </c>
    </row>
    <row r="8" spans="1:49" x14ac:dyDescent="0.3">
      <c r="A8" s="21">
        <v>1.5</v>
      </c>
      <c r="B8" s="22" t="s">
        <v>7</v>
      </c>
      <c r="C8" s="21">
        <f t="shared" si="5"/>
        <v>221</v>
      </c>
      <c r="D8" s="23">
        <f t="shared" si="6"/>
        <v>92.611969000000002</v>
      </c>
      <c r="E8" s="109"/>
      <c r="F8" s="46">
        <v>10</v>
      </c>
      <c r="G8" s="46">
        <v>10660720</v>
      </c>
      <c r="H8" s="51">
        <v>3</v>
      </c>
      <c r="I8" s="46">
        <v>1113600</v>
      </c>
      <c r="J8" s="51"/>
      <c r="K8" s="51"/>
      <c r="L8" s="51">
        <v>2</v>
      </c>
      <c r="M8" s="51">
        <v>2000000</v>
      </c>
      <c r="N8" s="51">
        <v>0</v>
      </c>
      <c r="O8" s="51">
        <v>0</v>
      </c>
      <c r="P8" s="51">
        <v>57</v>
      </c>
      <c r="Q8" s="51">
        <v>2043610</v>
      </c>
      <c r="R8" s="51">
        <v>0</v>
      </c>
      <c r="S8" s="51">
        <v>0</v>
      </c>
      <c r="T8" s="51">
        <v>0</v>
      </c>
      <c r="U8" s="51">
        <v>0</v>
      </c>
      <c r="V8" s="51">
        <v>40</v>
      </c>
      <c r="W8" s="51">
        <v>1367200</v>
      </c>
      <c r="X8" s="51">
        <v>21</v>
      </c>
      <c r="Y8" s="51">
        <v>13469600</v>
      </c>
      <c r="Z8" s="60">
        <v>0</v>
      </c>
      <c r="AA8" s="60">
        <v>0</v>
      </c>
      <c r="AB8" s="51">
        <v>0</v>
      </c>
      <c r="AC8" s="51">
        <v>0</v>
      </c>
      <c r="AD8" s="60">
        <v>0</v>
      </c>
      <c r="AE8" s="60">
        <v>0</v>
      </c>
      <c r="AF8" s="51">
        <v>29</v>
      </c>
      <c r="AG8" s="46">
        <v>38114480</v>
      </c>
      <c r="AH8" s="60">
        <v>0</v>
      </c>
      <c r="AI8" s="60">
        <v>0</v>
      </c>
      <c r="AJ8" s="60">
        <v>0</v>
      </c>
      <c r="AK8" s="60">
        <v>0</v>
      </c>
      <c r="AL8" s="63">
        <v>3</v>
      </c>
      <c r="AM8" s="64">
        <v>1486000</v>
      </c>
      <c r="AN8" s="51">
        <v>10</v>
      </c>
      <c r="AO8" s="51">
        <v>3010259</v>
      </c>
      <c r="AP8" s="51">
        <v>45</v>
      </c>
      <c r="AQ8" s="65">
        <v>19146500</v>
      </c>
      <c r="AR8" s="60">
        <v>0</v>
      </c>
      <c r="AS8" s="60">
        <v>0</v>
      </c>
      <c r="AT8" s="51">
        <v>1</v>
      </c>
      <c r="AU8" s="51">
        <v>200000</v>
      </c>
      <c r="AV8" s="65">
        <v>0</v>
      </c>
      <c r="AW8" s="70">
        <v>0</v>
      </c>
    </row>
    <row r="9" spans="1:49" x14ac:dyDescent="0.3">
      <c r="A9" s="24">
        <v>1.6</v>
      </c>
      <c r="B9" s="25" t="s">
        <v>8</v>
      </c>
      <c r="C9" s="24">
        <f t="shared" si="5"/>
        <v>74</v>
      </c>
      <c r="D9" s="26">
        <f t="shared" si="6"/>
        <v>26.460898</v>
      </c>
      <c r="E9" s="109"/>
      <c r="F9" s="75">
        <v>0</v>
      </c>
      <c r="G9" s="75">
        <v>0</v>
      </c>
      <c r="H9" s="75">
        <v>0</v>
      </c>
      <c r="I9" s="75">
        <v>0</v>
      </c>
      <c r="J9" s="52">
        <v>1</v>
      </c>
      <c r="K9" s="52">
        <v>500000</v>
      </c>
      <c r="L9" s="52">
        <v>0</v>
      </c>
      <c r="M9" s="52">
        <v>0</v>
      </c>
      <c r="N9" s="52">
        <v>0</v>
      </c>
      <c r="O9" s="52">
        <v>0</v>
      </c>
      <c r="P9" s="52">
        <v>0</v>
      </c>
      <c r="Q9" s="52">
        <v>0</v>
      </c>
      <c r="R9" s="52">
        <v>0</v>
      </c>
      <c r="S9" s="52">
        <v>0</v>
      </c>
      <c r="T9" s="52">
        <v>0</v>
      </c>
      <c r="U9" s="52">
        <v>0</v>
      </c>
      <c r="V9" s="52">
        <v>0</v>
      </c>
      <c r="W9" s="52">
        <v>0</v>
      </c>
      <c r="X9" s="52">
        <v>14</v>
      </c>
      <c r="Y9" s="52">
        <v>5690000</v>
      </c>
      <c r="Z9" s="61">
        <v>0</v>
      </c>
      <c r="AA9" s="61">
        <v>0</v>
      </c>
      <c r="AB9" s="61">
        <v>3</v>
      </c>
      <c r="AC9" s="61">
        <v>850000</v>
      </c>
      <c r="AD9" s="61">
        <v>0</v>
      </c>
      <c r="AE9" s="61">
        <v>0</v>
      </c>
      <c r="AF9" s="52">
        <v>5</v>
      </c>
      <c r="AG9" s="44">
        <v>1749700</v>
      </c>
      <c r="AH9" s="61">
        <v>0</v>
      </c>
      <c r="AI9" s="61">
        <v>0</v>
      </c>
      <c r="AJ9" s="52">
        <v>2</v>
      </c>
      <c r="AK9" s="52">
        <v>320000</v>
      </c>
      <c r="AL9" s="61">
        <v>0</v>
      </c>
      <c r="AM9" s="61">
        <v>0</v>
      </c>
      <c r="AN9" s="61">
        <v>0</v>
      </c>
      <c r="AO9" s="61">
        <v>0</v>
      </c>
      <c r="AP9" s="61">
        <v>0</v>
      </c>
      <c r="AQ9" s="61">
        <v>0</v>
      </c>
      <c r="AR9" s="61">
        <v>0</v>
      </c>
      <c r="AS9" s="61">
        <v>0</v>
      </c>
      <c r="AT9" s="61">
        <v>0</v>
      </c>
      <c r="AU9" s="61">
        <v>0</v>
      </c>
      <c r="AV9" s="70">
        <v>49</v>
      </c>
      <c r="AW9" s="70">
        <v>17351198</v>
      </c>
    </row>
    <row r="10" spans="1:49" x14ac:dyDescent="0.3">
      <c r="A10" s="21">
        <v>1.7</v>
      </c>
      <c r="B10" s="22" t="s">
        <v>9</v>
      </c>
      <c r="C10" s="21">
        <f t="shared" si="5"/>
        <v>0</v>
      </c>
      <c r="D10" s="23">
        <f t="shared" si="6"/>
        <v>0</v>
      </c>
      <c r="E10" s="109"/>
      <c r="F10" s="73">
        <v>0</v>
      </c>
      <c r="G10" s="73">
        <v>0</v>
      </c>
      <c r="H10" s="51">
        <v>0</v>
      </c>
      <c r="I10" s="46">
        <v>0</v>
      </c>
      <c r="J10" s="60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60">
        <v>0</v>
      </c>
      <c r="Q10" s="60">
        <v>0</v>
      </c>
      <c r="R10" s="60">
        <v>0</v>
      </c>
      <c r="S10" s="60">
        <v>0</v>
      </c>
      <c r="T10" s="60">
        <v>0</v>
      </c>
      <c r="U10" s="60">
        <v>0</v>
      </c>
      <c r="V10" s="60">
        <v>0</v>
      </c>
      <c r="W10" s="60">
        <v>0</v>
      </c>
      <c r="X10" s="51"/>
      <c r="Y10" s="51"/>
      <c r="Z10" s="60">
        <v>0</v>
      </c>
      <c r="AA10" s="60">
        <v>0</v>
      </c>
      <c r="AB10" s="51">
        <v>0</v>
      </c>
      <c r="AC10" s="51">
        <v>0</v>
      </c>
      <c r="AD10" s="60">
        <v>0</v>
      </c>
      <c r="AE10" s="60">
        <v>0</v>
      </c>
      <c r="AF10" s="60">
        <v>0</v>
      </c>
      <c r="AG10" s="73">
        <v>0</v>
      </c>
      <c r="AH10" s="60">
        <v>0</v>
      </c>
      <c r="AI10" s="60">
        <v>0</v>
      </c>
      <c r="AJ10" s="60">
        <v>0</v>
      </c>
      <c r="AK10" s="60">
        <v>0</v>
      </c>
      <c r="AL10" s="60">
        <v>0</v>
      </c>
      <c r="AM10" s="73">
        <v>0</v>
      </c>
      <c r="AN10" s="60">
        <v>0</v>
      </c>
      <c r="AO10" s="60">
        <v>0</v>
      </c>
      <c r="AP10" s="60">
        <v>0</v>
      </c>
      <c r="AQ10" s="60">
        <v>0</v>
      </c>
      <c r="AR10" s="60">
        <v>0</v>
      </c>
      <c r="AS10" s="60">
        <v>0</v>
      </c>
      <c r="AT10" s="60">
        <v>0</v>
      </c>
      <c r="AU10" s="60">
        <v>0</v>
      </c>
      <c r="AV10" s="65">
        <v>0</v>
      </c>
      <c r="AW10" s="70">
        <v>0</v>
      </c>
    </row>
    <row r="11" spans="1:49" x14ac:dyDescent="0.3">
      <c r="A11" s="24">
        <v>1.8</v>
      </c>
      <c r="B11" s="25" t="s">
        <v>10</v>
      </c>
      <c r="C11" s="24">
        <f t="shared" si="5"/>
        <v>16</v>
      </c>
      <c r="D11" s="26">
        <f t="shared" si="6"/>
        <v>11.609500000000001</v>
      </c>
      <c r="E11" s="109"/>
      <c r="F11" s="75">
        <v>0</v>
      </c>
      <c r="G11" s="75">
        <v>0</v>
      </c>
      <c r="H11" s="52">
        <v>0</v>
      </c>
      <c r="I11" s="44">
        <v>0</v>
      </c>
      <c r="J11" s="61">
        <v>0</v>
      </c>
      <c r="K11" s="61">
        <v>0</v>
      </c>
      <c r="L11" s="61">
        <v>0</v>
      </c>
      <c r="M11" s="61">
        <v>0</v>
      </c>
      <c r="N11" s="61">
        <v>0</v>
      </c>
      <c r="O11" s="61">
        <v>0</v>
      </c>
      <c r="P11" s="61">
        <v>0</v>
      </c>
      <c r="Q11" s="61">
        <v>0</v>
      </c>
      <c r="R11" s="61">
        <v>0</v>
      </c>
      <c r="S11" s="61">
        <v>0</v>
      </c>
      <c r="T11" s="61">
        <v>0</v>
      </c>
      <c r="U11" s="61">
        <v>0</v>
      </c>
      <c r="V11" s="61">
        <v>0</v>
      </c>
      <c r="W11" s="61">
        <v>0</v>
      </c>
      <c r="X11" s="52">
        <v>14</v>
      </c>
      <c r="Y11" s="52">
        <v>3334500</v>
      </c>
      <c r="Z11" s="61">
        <v>0</v>
      </c>
      <c r="AA11" s="61">
        <v>0</v>
      </c>
      <c r="AB11" s="51">
        <v>0</v>
      </c>
      <c r="AC11" s="51">
        <v>0</v>
      </c>
      <c r="AD11" s="61">
        <v>0</v>
      </c>
      <c r="AE11" s="61">
        <v>0</v>
      </c>
      <c r="AF11" s="52">
        <v>2</v>
      </c>
      <c r="AG11" s="44">
        <v>8275000</v>
      </c>
      <c r="AH11" s="61">
        <v>0</v>
      </c>
      <c r="AI11" s="61">
        <v>0</v>
      </c>
      <c r="AJ11" s="61">
        <v>0</v>
      </c>
      <c r="AK11" s="61">
        <v>0</v>
      </c>
      <c r="AL11" s="61">
        <v>0</v>
      </c>
      <c r="AM11" s="74">
        <v>0</v>
      </c>
      <c r="AN11" s="61">
        <v>0</v>
      </c>
      <c r="AO11" s="61">
        <v>0</v>
      </c>
      <c r="AP11" s="61">
        <v>0</v>
      </c>
      <c r="AQ11" s="61">
        <v>0</v>
      </c>
      <c r="AR11" s="61">
        <v>0</v>
      </c>
      <c r="AS11" s="61">
        <v>0</v>
      </c>
      <c r="AT11" s="61">
        <v>0</v>
      </c>
      <c r="AU11" s="61">
        <v>0</v>
      </c>
      <c r="AV11" s="65">
        <v>0</v>
      </c>
      <c r="AW11" s="70">
        <v>0</v>
      </c>
    </row>
    <row r="12" spans="1:49" x14ac:dyDescent="0.3">
      <c r="A12" s="21">
        <v>1.9</v>
      </c>
      <c r="B12" s="22" t="s">
        <v>11</v>
      </c>
      <c r="C12" s="21">
        <f t="shared" si="5"/>
        <v>1</v>
      </c>
      <c r="D12" s="23">
        <f t="shared" si="6"/>
        <v>0.75</v>
      </c>
      <c r="E12" s="109"/>
      <c r="F12" s="73">
        <v>0</v>
      </c>
      <c r="G12" s="73">
        <v>0</v>
      </c>
      <c r="H12" s="51">
        <v>0</v>
      </c>
      <c r="I12" s="46">
        <v>0</v>
      </c>
      <c r="J12" s="60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60">
        <v>0</v>
      </c>
      <c r="Q12" s="60">
        <v>0</v>
      </c>
      <c r="R12" s="60">
        <v>0</v>
      </c>
      <c r="S12" s="60">
        <v>0</v>
      </c>
      <c r="T12" s="60">
        <v>0</v>
      </c>
      <c r="U12" s="60">
        <v>0</v>
      </c>
      <c r="V12" s="60">
        <v>0</v>
      </c>
      <c r="W12" s="60">
        <v>0</v>
      </c>
      <c r="X12" s="60">
        <v>0</v>
      </c>
      <c r="Y12" s="60">
        <v>0</v>
      </c>
      <c r="Z12" s="60">
        <v>0</v>
      </c>
      <c r="AA12" s="60">
        <v>0</v>
      </c>
      <c r="AB12" s="51">
        <v>1</v>
      </c>
      <c r="AC12" s="51">
        <v>750000</v>
      </c>
      <c r="AD12" s="60">
        <v>0</v>
      </c>
      <c r="AE12" s="60">
        <v>0</v>
      </c>
      <c r="AF12" s="60">
        <v>0</v>
      </c>
      <c r="AG12" s="73">
        <v>0</v>
      </c>
      <c r="AH12" s="60">
        <v>0</v>
      </c>
      <c r="AI12" s="60">
        <v>0</v>
      </c>
      <c r="AJ12" s="60">
        <v>0</v>
      </c>
      <c r="AK12" s="60">
        <v>0</v>
      </c>
      <c r="AL12" s="60">
        <v>0</v>
      </c>
      <c r="AM12" s="73">
        <v>0</v>
      </c>
      <c r="AN12" s="60">
        <v>0</v>
      </c>
      <c r="AO12" s="60">
        <v>0</v>
      </c>
      <c r="AP12" s="60">
        <v>0</v>
      </c>
      <c r="AQ12" s="60">
        <v>0</v>
      </c>
      <c r="AR12" s="60">
        <v>0</v>
      </c>
      <c r="AS12" s="60">
        <v>0</v>
      </c>
      <c r="AT12" s="60">
        <v>0</v>
      </c>
      <c r="AU12" s="60">
        <v>0</v>
      </c>
      <c r="AV12" s="65">
        <v>0</v>
      </c>
      <c r="AW12" s="70">
        <v>0</v>
      </c>
    </row>
    <row r="13" spans="1:49" x14ac:dyDescent="0.3">
      <c r="A13" s="24">
        <v>1.1000000000000001</v>
      </c>
      <c r="B13" s="25" t="s">
        <v>12</v>
      </c>
      <c r="C13" s="24">
        <f t="shared" si="5"/>
        <v>0</v>
      </c>
      <c r="D13" s="26">
        <f t="shared" si="6"/>
        <v>0</v>
      </c>
      <c r="E13" s="109"/>
      <c r="F13" s="75">
        <v>0</v>
      </c>
      <c r="G13" s="75">
        <v>0</v>
      </c>
      <c r="H13" s="52">
        <v>0</v>
      </c>
      <c r="I13" s="44">
        <v>0</v>
      </c>
      <c r="J13" s="61">
        <v>0</v>
      </c>
      <c r="K13" s="61">
        <v>0</v>
      </c>
      <c r="L13" s="61">
        <v>0</v>
      </c>
      <c r="M13" s="61">
        <v>0</v>
      </c>
      <c r="N13" s="61">
        <v>0</v>
      </c>
      <c r="O13" s="61">
        <v>0</v>
      </c>
      <c r="P13" s="61">
        <v>0</v>
      </c>
      <c r="Q13" s="61">
        <v>0</v>
      </c>
      <c r="R13" s="61">
        <v>0</v>
      </c>
      <c r="S13" s="61">
        <v>0</v>
      </c>
      <c r="T13" s="61">
        <v>0</v>
      </c>
      <c r="U13" s="61">
        <v>0</v>
      </c>
      <c r="V13" s="61">
        <v>0</v>
      </c>
      <c r="W13" s="61">
        <v>0</v>
      </c>
      <c r="X13" s="61">
        <v>0</v>
      </c>
      <c r="Y13" s="61">
        <v>0</v>
      </c>
      <c r="Z13" s="61">
        <v>0</v>
      </c>
      <c r="AA13" s="61">
        <v>0</v>
      </c>
      <c r="AB13" s="61">
        <v>0</v>
      </c>
      <c r="AC13" s="61">
        <v>0</v>
      </c>
      <c r="AD13" s="61">
        <v>0</v>
      </c>
      <c r="AE13" s="61">
        <v>0</v>
      </c>
      <c r="AF13" s="61">
        <v>0</v>
      </c>
      <c r="AG13" s="74">
        <v>0</v>
      </c>
      <c r="AH13" s="61">
        <v>0</v>
      </c>
      <c r="AI13" s="61">
        <v>0</v>
      </c>
      <c r="AJ13" s="61">
        <v>0</v>
      </c>
      <c r="AK13" s="61">
        <v>0</v>
      </c>
      <c r="AL13" s="61">
        <v>0</v>
      </c>
      <c r="AM13" s="74">
        <v>0</v>
      </c>
      <c r="AN13" s="61">
        <v>0</v>
      </c>
      <c r="AO13" s="61">
        <v>0</v>
      </c>
      <c r="AP13" s="61">
        <v>0</v>
      </c>
      <c r="AQ13" s="61">
        <v>0</v>
      </c>
      <c r="AR13" s="61">
        <v>0</v>
      </c>
      <c r="AS13" s="61">
        <v>0</v>
      </c>
      <c r="AT13" s="61">
        <v>0</v>
      </c>
      <c r="AU13" s="61">
        <v>0</v>
      </c>
      <c r="AV13" s="65">
        <v>0</v>
      </c>
      <c r="AW13" s="70">
        <v>0</v>
      </c>
    </row>
    <row r="14" spans="1:49" s="35" customFormat="1" x14ac:dyDescent="0.3">
      <c r="A14" s="27">
        <v>2</v>
      </c>
      <c r="B14" s="28" t="s">
        <v>13</v>
      </c>
      <c r="C14" s="27">
        <f t="shared" si="5"/>
        <v>20</v>
      </c>
      <c r="D14" s="29">
        <f t="shared" si="6"/>
        <v>5.6922600000000001</v>
      </c>
      <c r="E14" s="109"/>
      <c r="F14" s="47">
        <v>0</v>
      </c>
      <c r="G14" s="47">
        <v>0</v>
      </c>
      <c r="H14" s="53">
        <v>4</v>
      </c>
      <c r="I14" s="54">
        <v>274500</v>
      </c>
      <c r="J14" s="66">
        <v>0</v>
      </c>
      <c r="K14" s="66">
        <v>0</v>
      </c>
      <c r="L14" s="66">
        <v>0</v>
      </c>
      <c r="M14" s="66">
        <v>0</v>
      </c>
      <c r="N14" s="66">
        <v>0</v>
      </c>
      <c r="O14" s="66">
        <v>0</v>
      </c>
      <c r="P14" s="66">
        <v>0</v>
      </c>
      <c r="Q14" s="66">
        <v>0</v>
      </c>
      <c r="R14" s="66">
        <v>0</v>
      </c>
      <c r="S14" s="66">
        <v>0</v>
      </c>
      <c r="T14" s="66">
        <v>0</v>
      </c>
      <c r="U14" s="66">
        <v>0</v>
      </c>
      <c r="V14" s="66">
        <v>0</v>
      </c>
      <c r="W14" s="66">
        <v>0</v>
      </c>
      <c r="X14" s="66">
        <v>0</v>
      </c>
      <c r="Y14" s="66">
        <v>0</v>
      </c>
      <c r="Z14" s="66">
        <v>0</v>
      </c>
      <c r="AA14" s="66">
        <v>0</v>
      </c>
      <c r="AB14" s="66">
        <v>0</v>
      </c>
      <c r="AC14" s="66">
        <v>0</v>
      </c>
      <c r="AD14" s="66">
        <v>0</v>
      </c>
      <c r="AE14" s="66">
        <v>0</v>
      </c>
      <c r="AF14" s="66">
        <v>0</v>
      </c>
      <c r="AG14" s="76">
        <v>0</v>
      </c>
      <c r="AH14" s="66">
        <v>0</v>
      </c>
      <c r="AI14" s="66">
        <v>0</v>
      </c>
      <c r="AJ14" s="66">
        <v>0</v>
      </c>
      <c r="AK14" s="66">
        <v>0</v>
      </c>
      <c r="AL14" s="66">
        <v>0</v>
      </c>
      <c r="AM14" s="76">
        <v>0</v>
      </c>
      <c r="AN14" s="66">
        <v>0</v>
      </c>
      <c r="AO14" s="66">
        <v>0</v>
      </c>
      <c r="AP14" s="66">
        <v>0</v>
      </c>
      <c r="AQ14" s="66">
        <v>0</v>
      </c>
      <c r="AR14" s="66">
        <v>0</v>
      </c>
      <c r="AS14" s="66">
        <v>0</v>
      </c>
      <c r="AT14" s="66">
        <v>0</v>
      </c>
      <c r="AU14" s="66">
        <v>0</v>
      </c>
      <c r="AV14" s="97">
        <v>16</v>
      </c>
      <c r="AW14" s="98">
        <v>5417760</v>
      </c>
    </row>
    <row r="15" spans="1:49" s="35" customFormat="1" x14ac:dyDescent="0.3">
      <c r="A15" s="18">
        <v>3</v>
      </c>
      <c r="B15" s="19" t="s">
        <v>41</v>
      </c>
      <c r="C15" s="18">
        <f t="shared" si="5"/>
        <v>0</v>
      </c>
      <c r="D15" s="50">
        <f t="shared" si="6"/>
        <v>0</v>
      </c>
      <c r="E15" s="109"/>
      <c r="F15" s="48">
        <v>0</v>
      </c>
      <c r="G15" s="48">
        <v>0</v>
      </c>
      <c r="H15" s="50">
        <v>0</v>
      </c>
      <c r="I15" s="48">
        <v>0</v>
      </c>
      <c r="J15" s="67">
        <v>0</v>
      </c>
      <c r="K15" s="67">
        <v>0</v>
      </c>
      <c r="L15" s="67">
        <v>0</v>
      </c>
      <c r="M15" s="67">
        <v>0</v>
      </c>
      <c r="N15" s="67">
        <v>0</v>
      </c>
      <c r="O15" s="67">
        <v>0</v>
      </c>
      <c r="P15" s="67">
        <v>0</v>
      </c>
      <c r="Q15" s="67">
        <v>0</v>
      </c>
      <c r="R15" s="67">
        <v>0</v>
      </c>
      <c r="S15" s="67">
        <v>0</v>
      </c>
      <c r="T15" s="67">
        <v>0</v>
      </c>
      <c r="U15" s="67">
        <v>0</v>
      </c>
      <c r="V15" s="67">
        <v>0</v>
      </c>
      <c r="W15" s="67">
        <v>0</v>
      </c>
      <c r="X15" s="67">
        <v>0</v>
      </c>
      <c r="Y15" s="67">
        <v>0</v>
      </c>
      <c r="Z15" s="67">
        <v>0</v>
      </c>
      <c r="AA15" s="67">
        <v>0</v>
      </c>
      <c r="AB15" s="67">
        <v>0</v>
      </c>
      <c r="AC15" s="67">
        <v>0</v>
      </c>
      <c r="AD15" s="67">
        <v>0</v>
      </c>
      <c r="AE15" s="67">
        <v>0</v>
      </c>
      <c r="AF15" s="67">
        <v>0</v>
      </c>
      <c r="AG15" s="77">
        <v>0</v>
      </c>
      <c r="AH15" s="67">
        <v>0</v>
      </c>
      <c r="AI15" s="67">
        <v>0</v>
      </c>
      <c r="AJ15" s="67">
        <v>0</v>
      </c>
      <c r="AK15" s="67">
        <v>0</v>
      </c>
      <c r="AL15" s="67">
        <v>0</v>
      </c>
      <c r="AM15" s="77">
        <v>0</v>
      </c>
      <c r="AN15" s="67">
        <v>0</v>
      </c>
      <c r="AO15" s="67">
        <v>0</v>
      </c>
      <c r="AP15" s="67">
        <v>0</v>
      </c>
      <c r="AQ15" s="67">
        <v>0</v>
      </c>
      <c r="AR15" s="67">
        <v>0</v>
      </c>
      <c r="AS15" s="67">
        <v>0</v>
      </c>
      <c r="AT15" s="67">
        <v>0</v>
      </c>
      <c r="AU15" s="67">
        <v>0</v>
      </c>
      <c r="AV15" s="67">
        <v>0</v>
      </c>
      <c r="AW15" s="67">
        <v>0</v>
      </c>
    </row>
    <row r="16" spans="1:49" s="35" customFormat="1" ht="18" x14ac:dyDescent="0.35">
      <c r="A16" s="33"/>
      <c r="B16" s="30" t="s">
        <v>14</v>
      </c>
      <c r="C16" s="33">
        <f t="shared" si="5"/>
        <v>423</v>
      </c>
      <c r="D16" s="34">
        <f t="shared" si="6"/>
        <v>222.64841799999999</v>
      </c>
      <c r="E16" s="109"/>
      <c r="F16" s="49">
        <f>F15+F14+F3</f>
        <v>15</v>
      </c>
      <c r="G16" s="49">
        <f>G15+G14+G3</f>
        <v>66820720</v>
      </c>
      <c r="H16" s="51">
        <f>SUM(H4:H15)</f>
        <v>8</v>
      </c>
      <c r="I16" s="46">
        <f>SUM(I4:I15)</f>
        <v>15388100</v>
      </c>
      <c r="J16" s="55">
        <f>J9+J4</f>
        <v>2</v>
      </c>
      <c r="K16" s="55">
        <f>K9+K4</f>
        <v>683000</v>
      </c>
      <c r="L16" s="55">
        <v>3</v>
      </c>
      <c r="M16" s="55">
        <v>2100000</v>
      </c>
      <c r="N16" s="55">
        <v>0</v>
      </c>
      <c r="O16" s="55">
        <v>0</v>
      </c>
      <c r="P16" s="55">
        <f>SUBTOTAL(109,P4:P14)</f>
        <v>57</v>
      </c>
      <c r="Q16" s="55">
        <f>SUBTOTAL(109,Q4:Q14)</f>
        <v>2043610</v>
      </c>
      <c r="R16" s="55">
        <f>R14+R3</f>
        <v>0</v>
      </c>
      <c r="S16" s="55">
        <f t="shared" ref="S16" si="7">S14+S3</f>
        <v>0</v>
      </c>
      <c r="T16" s="55">
        <v>0</v>
      </c>
      <c r="U16" s="55">
        <v>0</v>
      </c>
      <c r="V16" s="55">
        <f>V14+V3</f>
        <v>40</v>
      </c>
      <c r="W16" s="55">
        <f t="shared" ref="W16" si="8">W14+W3</f>
        <v>1367200</v>
      </c>
      <c r="X16" s="78">
        <f>X3+X14+X15</f>
        <v>116</v>
      </c>
      <c r="Y16" s="78">
        <f>Y3+Y14+Y15</f>
        <v>23076115</v>
      </c>
      <c r="Z16" s="55">
        <v>0</v>
      </c>
      <c r="AA16" s="55">
        <v>0</v>
      </c>
      <c r="AB16" s="51">
        <f>SUM(AB4:AB15)</f>
        <v>5</v>
      </c>
      <c r="AC16" s="51">
        <f>SUM(AC4:AC15)</f>
        <v>1800000</v>
      </c>
      <c r="AD16" s="55">
        <v>0</v>
      </c>
      <c r="AE16" s="55">
        <v>0</v>
      </c>
      <c r="AF16" s="55">
        <f>SUM(AF3,AF15)</f>
        <v>47</v>
      </c>
      <c r="AG16" s="49">
        <f>SUM(AG4:AG15)</f>
        <v>60764157</v>
      </c>
      <c r="AH16" s="55">
        <v>0</v>
      </c>
      <c r="AI16" s="55">
        <v>0</v>
      </c>
      <c r="AJ16" s="55">
        <v>4</v>
      </c>
      <c r="AK16" s="55">
        <v>1380000</v>
      </c>
      <c r="AL16" s="68">
        <v>4</v>
      </c>
      <c r="AM16" s="69">
        <f>SUM(AM4:AM15)</f>
        <v>1686000</v>
      </c>
      <c r="AN16" s="55">
        <v>11</v>
      </c>
      <c r="AO16" s="55">
        <v>3424058</v>
      </c>
      <c r="AP16" s="55">
        <f>SUM(AP4:AP13)</f>
        <v>45</v>
      </c>
      <c r="AQ16" s="55">
        <f>SUM(AQ4:AQ13)</f>
        <v>19146500</v>
      </c>
      <c r="AR16" s="55">
        <v>0</v>
      </c>
      <c r="AS16" s="55">
        <v>0</v>
      </c>
      <c r="AT16" s="55">
        <v>1</v>
      </c>
      <c r="AU16" s="55">
        <v>200000</v>
      </c>
      <c r="AV16" s="71">
        <v>65</v>
      </c>
      <c r="AW16" s="72">
        <v>22768958</v>
      </c>
    </row>
    <row r="17" spans="1:49" x14ac:dyDescent="0.3">
      <c r="E17" s="109"/>
    </row>
    <row r="18" spans="1:49" x14ac:dyDescent="0.3">
      <c r="E18" s="109"/>
    </row>
    <row r="19" spans="1:49" x14ac:dyDescent="0.3">
      <c r="A19" s="3"/>
      <c r="E19" s="109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</row>
    <row r="20" spans="1:49" x14ac:dyDescent="0.3">
      <c r="E20" s="109"/>
    </row>
    <row r="21" spans="1:49" x14ac:dyDescent="0.3">
      <c r="E21" s="109"/>
      <c r="V21" s="4"/>
      <c r="AF21" s="4"/>
    </row>
    <row r="22" spans="1:49" x14ac:dyDescent="0.3">
      <c r="E22" s="109"/>
    </row>
    <row r="23" spans="1:49" x14ac:dyDescent="0.3">
      <c r="E23" s="109"/>
    </row>
    <row r="24" spans="1:49" x14ac:dyDescent="0.3">
      <c r="E24" s="109"/>
    </row>
    <row r="25" spans="1:49" x14ac:dyDescent="0.3">
      <c r="C25" s="5"/>
      <c r="D25" s="5"/>
      <c r="E25" s="109"/>
    </row>
    <row r="26" spans="1:49" x14ac:dyDescent="0.3">
      <c r="E26" s="109"/>
    </row>
    <row r="27" spans="1:49" x14ac:dyDescent="0.3">
      <c r="E27" s="109"/>
    </row>
    <row r="28" spans="1:49" x14ac:dyDescent="0.3">
      <c r="E28" s="109"/>
    </row>
    <row r="29" spans="1:49" x14ac:dyDescent="0.3">
      <c r="E29" s="109"/>
    </row>
    <row r="30" spans="1:49" x14ac:dyDescent="0.3">
      <c r="E30" s="109"/>
    </row>
    <row r="31" spans="1:49" x14ac:dyDescent="0.3">
      <c r="E31" s="109"/>
    </row>
    <row r="32" spans="1:49" x14ac:dyDescent="0.3">
      <c r="E32" s="109"/>
    </row>
    <row r="33" spans="5:5" x14ac:dyDescent="0.3">
      <c r="E33" s="109"/>
    </row>
    <row r="34" spans="5:5" x14ac:dyDescent="0.3">
      <c r="E34" s="109"/>
    </row>
    <row r="35" spans="5:5" x14ac:dyDescent="0.3">
      <c r="E35" s="109"/>
    </row>
    <row r="36" spans="5:5" x14ac:dyDescent="0.3">
      <c r="E36" s="109"/>
    </row>
    <row r="37" spans="5:5" x14ac:dyDescent="0.3">
      <c r="E37" s="109"/>
    </row>
    <row r="38" spans="5:5" x14ac:dyDescent="0.3">
      <c r="E38" s="109"/>
    </row>
    <row r="39" spans="5:5" x14ac:dyDescent="0.3">
      <c r="E39" s="109"/>
    </row>
    <row r="40" spans="5:5" x14ac:dyDescent="0.3">
      <c r="E40" s="109"/>
    </row>
    <row r="41" spans="5:5" x14ac:dyDescent="0.3">
      <c r="E41" s="109"/>
    </row>
    <row r="42" spans="5:5" x14ac:dyDescent="0.3">
      <c r="E42" s="109"/>
    </row>
    <row r="43" spans="5:5" x14ac:dyDescent="0.3">
      <c r="E43" s="109"/>
    </row>
  </sheetData>
  <mergeCells count="24">
    <mergeCell ref="X1:Y1"/>
    <mergeCell ref="C1:D1"/>
    <mergeCell ref="E1:E1048576"/>
    <mergeCell ref="F1:G1"/>
    <mergeCell ref="H1:I1"/>
    <mergeCell ref="J1:K1"/>
    <mergeCell ref="L1:M1"/>
    <mergeCell ref="N1:O1"/>
    <mergeCell ref="P1:Q1"/>
    <mergeCell ref="R1:S1"/>
    <mergeCell ref="T1:U1"/>
    <mergeCell ref="V1:W1"/>
    <mergeCell ref="AV1:AW1"/>
    <mergeCell ref="Z1:AA1"/>
    <mergeCell ref="AB1:AC1"/>
    <mergeCell ref="AD1:AE1"/>
    <mergeCell ref="AF1:AG1"/>
    <mergeCell ref="AH1:AI1"/>
    <mergeCell ref="AJ1:AK1"/>
    <mergeCell ref="AL1:AM1"/>
    <mergeCell ref="AN1:AO1"/>
    <mergeCell ref="AP1:AQ1"/>
    <mergeCell ref="AR1:AS1"/>
    <mergeCell ref="AT1:AU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2025 yekun</vt:lpstr>
      <vt:lpstr>2025 II yarım il</vt:lpstr>
      <vt:lpstr>2025 I yarım 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Azizaga Hagverdiyev</dc:creator>
  <cp:lastModifiedBy>User</cp:lastModifiedBy>
  <dcterms:created xsi:type="dcterms:W3CDTF">2025-07-29T14:25:00Z</dcterms:created>
  <dcterms:modified xsi:type="dcterms:W3CDTF">2026-02-14T07:33:54Z</dcterms:modified>
</cp:coreProperties>
</file>